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Share\04ホームページ\08HP再構築用データ(ビルダー２１）\R5更新用\法律に基づく事項\"/>
    </mc:Choice>
  </mc:AlternateContent>
  <xr:revisionPtr revIDLastSave="0" documentId="13_ncr:1_{2CB95786-0ACA-4454-BA8E-8E18E62CF2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損益予算書" sheetId="16" r:id="rId1"/>
    <sheet name="損益予算書内訳" sheetId="17" r:id="rId2"/>
    <sheet name="資金収支予算" sheetId="11" r:id="rId3"/>
  </sheets>
  <definedNames>
    <definedName name="_xlnm.Print_Area" localSheetId="2">資金収支予算!$A$1:$M$77</definedName>
    <definedName name="_xlnm.Print_Area" localSheetId="0">損益予算書!$A$1:$I$76</definedName>
    <definedName name="_xlnm.Print_Area" localSheetId="1">損益予算書内訳!$A$1:$S$77</definedName>
    <definedName name="_xlnm.Print_Titles" localSheetId="2">資金収支予算!$6:$7</definedName>
    <definedName name="_xlnm.Print_Titles" localSheetId="0">損益予算書!$7:$8</definedName>
  </definedNames>
  <calcPr calcId="191029"/>
</workbook>
</file>

<file path=xl/calcChain.xml><?xml version="1.0" encoding="utf-8"?>
<calcChain xmlns="http://schemas.openxmlformats.org/spreadsheetml/2006/main">
  <c r="H24" i="17" l="1"/>
  <c r="R34" i="17"/>
  <c r="R32" i="17"/>
  <c r="L8" i="11"/>
  <c r="H10" i="11"/>
  <c r="H76" i="16"/>
  <c r="R26" i="17"/>
  <c r="R42" i="17"/>
  <c r="R44" i="17"/>
  <c r="L41" i="11"/>
  <c r="L76" i="11"/>
  <c r="L74" i="11"/>
  <c r="L73" i="11"/>
  <c r="L72" i="11"/>
  <c r="L71" i="11"/>
  <c r="L66" i="11"/>
  <c r="L65" i="11"/>
  <c r="L63" i="11"/>
  <c r="L61" i="11"/>
  <c r="L59" i="11"/>
  <c r="L58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0" i="11"/>
  <c r="L39" i="11"/>
  <c r="L38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18" i="11"/>
  <c r="L17" i="11"/>
  <c r="L15" i="11"/>
  <c r="L14" i="11"/>
  <c r="L12" i="11"/>
  <c r="L11" i="11"/>
  <c r="J67" i="11"/>
  <c r="J68" i="11" s="1"/>
  <c r="J64" i="11"/>
  <c r="J62" i="11"/>
  <c r="J60" i="11"/>
  <c r="J37" i="11"/>
  <c r="J21" i="11"/>
  <c r="J16" i="11"/>
  <c r="J13" i="11"/>
  <c r="J10" i="11"/>
  <c r="L10" i="11" s="1"/>
  <c r="J8" i="11"/>
  <c r="I44" i="16"/>
  <c r="H40" i="16"/>
  <c r="H24" i="16"/>
  <c r="H19" i="16"/>
  <c r="H16" i="16"/>
  <c r="H13" i="16"/>
  <c r="H11" i="16"/>
  <c r="R35" i="17"/>
  <c r="R33" i="17"/>
  <c r="R31" i="17"/>
  <c r="R30" i="17"/>
  <c r="R29" i="17"/>
  <c r="R28" i="17"/>
  <c r="R27" i="17"/>
  <c r="R25" i="17"/>
  <c r="L24" i="17"/>
  <c r="L16" i="17"/>
  <c r="I43" i="16"/>
  <c r="I27" i="16"/>
  <c r="N74" i="17"/>
  <c r="J56" i="11" l="1"/>
  <c r="J19" i="11"/>
  <c r="H59" i="16"/>
  <c r="H22" i="16"/>
  <c r="H60" i="16" s="1"/>
  <c r="N24" i="17"/>
  <c r="N59" i="17" s="1"/>
  <c r="N60" i="17" s="1"/>
  <c r="N62" i="17" s="1"/>
  <c r="J57" i="11" l="1"/>
  <c r="J75" i="11" s="1"/>
  <c r="J77" i="11" s="1"/>
  <c r="H62" i="16"/>
  <c r="H71" i="16"/>
  <c r="H69" i="16"/>
  <c r="N69" i="17"/>
  <c r="N70" i="17" s="1"/>
  <c r="N77" i="17" s="1"/>
  <c r="R74" i="17"/>
  <c r="P74" i="17"/>
  <c r="R71" i="17"/>
  <c r="R61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3" i="17"/>
  <c r="R41" i="17"/>
  <c r="P40" i="17"/>
  <c r="P59" i="17" s="1"/>
  <c r="R39" i="17"/>
  <c r="R38" i="17"/>
  <c r="R37" i="17"/>
  <c r="R36" i="17"/>
  <c r="L59" i="17"/>
  <c r="J24" i="17"/>
  <c r="J59" i="17" s="1"/>
  <c r="H59" i="17"/>
  <c r="R21" i="17"/>
  <c r="R20" i="17"/>
  <c r="P19" i="17"/>
  <c r="L19" i="17"/>
  <c r="J19" i="17"/>
  <c r="H19" i="17"/>
  <c r="R18" i="17"/>
  <c r="R17" i="17"/>
  <c r="P16" i="17"/>
  <c r="J16" i="17"/>
  <c r="H16" i="17"/>
  <c r="R15" i="17"/>
  <c r="R14" i="17"/>
  <c r="P13" i="17"/>
  <c r="L13" i="17"/>
  <c r="J13" i="17"/>
  <c r="H13" i="17"/>
  <c r="R12" i="17"/>
  <c r="R11" i="17" s="1"/>
  <c r="P11" i="17"/>
  <c r="L11" i="17"/>
  <c r="J11" i="17"/>
  <c r="L22" i="17" l="1"/>
  <c r="L60" i="17" s="1"/>
  <c r="L62" i="17" s="1"/>
  <c r="L69" i="17" s="1"/>
  <c r="L70" i="17" s="1"/>
  <c r="L77" i="17" s="1"/>
  <c r="R16" i="17"/>
  <c r="H22" i="17"/>
  <c r="H60" i="17" s="1"/>
  <c r="R13" i="17"/>
  <c r="R19" i="17"/>
  <c r="J22" i="17"/>
  <c r="J60" i="17" s="1"/>
  <c r="J62" i="17" s="1"/>
  <c r="J69" i="17" s="1"/>
  <c r="J70" i="17" s="1"/>
  <c r="J77" i="17" s="1"/>
  <c r="R24" i="17"/>
  <c r="R59" i="17"/>
  <c r="P22" i="17"/>
  <c r="P60" i="17" s="1"/>
  <c r="P62" i="17" s="1"/>
  <c r="R40" i="17"/>
  <c r="R22" i="17" l="1"/>
  <c r="R60" i="17"/>
  <c r="H62" i="17"/>
  <c r="H69" i="17" l="1"/>
  <c r="P69" i="17" s="1"/>
  <c r="P70" i="17" s="1"/>
  <c r="P72" i="17" s="1"/>
  <c r="R62" i="17"/>
  <c r="R70" i="17" s="1"/>
  <c r="H70" i="17" l="1"/>
  <c r="H77" i="17" s="1"/>
  <c r="I15" i="16" l="1"/>
  <c r="I39" i="16" l="1"/>
  <c r="I18" i="16"/>
  <c r="H60" i="11" l="1"/>
  <c r="L60" i="11" s="1"/>
  <c r="H62" i="11" l="1"/>
  <c r="L62" i="11" s="1"/>
  <c r="I20" i="16"/>
  <c r="I70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2" i="16"/>
  <c r="I41" i="16"/>
  <c r="G40" i="16"/>
  <c r="I38" i="16"/>
  <c r="I37" i="16"/>
  <c r="I36" i="16"/>
  <c r="I35" i="16"/>
  <c r="I34" i="16"/>
  <c r="I33" i="16"/>
  <c r="I32" i="16"/>
  <c r="I31" i="16"/>
  <c r="I30" i="16"/>
  <c r="I29" i="16"/>
  <c r="I28" i="16"/>
  <c r="I26" i="16"/>
  <c r="I25" i="16"/>
  <c r="G24" i="16"/>
  <c r="I21" i="16"/>
  <c r="G19" i="16"/>
  <c r="I17" i="16"/>
  <c r="G16" i="16"/>
  <c r="I16" i="16" s="1"/>
  <c r="I14" i="16"/>
  <c r="G13" i="16"/>
  <c r="I13" i="16" s="1"/>
  <c r="I12" i="16"/>
  <c r="G11" i="16"/>
  <c r="I11" i="16" s="1"/>
  <c r="I40" i="16" l="1"/>
  <c r="G59" i="16"/>
  <c r="I24" i="16"/>
  <c r="G22" i="16"/>
  <c r="I19" i="16"/>
  <c r="I59" i="16" l="1"/>
  <c r="G60" i="16"/>
  <c r="G71" i="16" s="1"/>
  <c r="I22" i="16"/>
  <c r="G76" i="16" l="1"/>
  <c r="I76" i="16" s="1"/>
  <c r="G62" i="16"/>
  <c r="I62" i="16" s="1"/>
  <c r="I60" i="16"/>
  <c r="I69" i="16" s="1"/>
  <c r="G69" i="16"/>
  <c r="I71" i="16"/>
  <c r="H67" i="11" l="1"/>
  <c r="H64" i="11"/>
  <c r="L64" i="11" s="1"/>
  <c r="H37" i="11"/>
  <c r="L37" i="11" s="1"/>
  <c r="H21" i="11"/>
  <c r="L21" i="11" s="1"/>
  <c r="H16" i="11"/>
  <c r="L16" i="11" s="1"/>
  <c r="H13" i="11"/>
  <c r="L13" i="11" s="1"/>
  <c r="L9" i="11"/>
  <c r="H8" i="11"/>
  <c r="H68" i="11" l="1"/>
  <c r="L68" i="11" s="1"/>
  <c r="L67" i="11"/>
  <c r="H56" i="11"/>
  <c r="L56" i="11" s="1"/>
  <c r="H19" i="11"/>
  <c r="L19" i="11" s="1"/>
  <c r="H57" i="11" l="1"/>
  <c r="L57" i="11" s="1"/>
  <c r="H75" i="11" l="1"/>
  <c r="L75" i="11" s="1"/>
  <c r="H77" i="11" l="1"/>
  <c r="L77" i="11" s="1"/>
  <c r="R72" i="17"/>
  <c r="R77" i="17" s="1"/>
  <c r="P77" i="17"/>
</calcChain>
</file>

<file path=xl/sharedStrings.xml><?xml version="1.0" encoding="utf-8"?>
<sst xmlns="http://schemas.openxmlformats.org/spreadsheetml/2006/main" count="256" uniqueCount="153">
  <si>
    <t>（単位：円）</t>
  </si>
  <si>
    <t>科        目</t>
  </si>
  <si>
    <t>合   計</t>
  </si>
  <si>
    <t>Ⅰ　一般正味財産増減の部</t>
  </si>
  <si>
    <t xml:space="preserve">  １．経常増減の部</t>
  </si>
  <si>
    <t xml:space="preserve">    (1) 経常収益</t>
  </si>
  <si>
    <t xml:space="preserve">        受          取           会           費</t>
  </si>
  <si>
    <t xml:space="preserve">          正    会    員     受     取    会    費</t>
  </si>
  <si>
    <t xml:space="preserve">        受     取      補      助      金     等</t>
  </si>
  <si>
    <t xml:space="preserve">          受       取        助        成       金</t>
  </si>
  <si>
    <t xml:space="preserve">          受     取      県      補      助     金</t>
  </si>
  <si>
    <t xml:space="preserve">        事          業           収           益</t>
  </si>
  <si>
    <t xml:space="preserve">        雑                 収                 益</t>
  </si>
  <si>
    <t xml:space="preserve">          受          取           利           息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</si>
  <si>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</si>
  <si>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</si>
  <si>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</si>
  <si>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会                 議                 費</t>
  </si>
  <si>
    <t xml:space="preserve">          旅       費        交        通       費</t>
  </si>
  <si>
    <t xml:space="preserve">          通       信        運        搬       費</t>
  </si>
  <si>
    <t xml:space="preserve">          消          耗           品           費</t>
  </si>
  <si>
    <t xml:space="preserve">          印       刷        製        本       費</t>
  </si>
  <si>
    <t xml:space="preserve">          賃                 借                 料</t>
  </si>
  <si>
    <t xml:space="preserve">          支          払           会           費</t>
  </si>
  <si>
    <t xml:space="preserve">          調       査        研        究       費</t>
  </si>
  <si>
    <t xml:space="preserve">          役          員           報           酬</t>
  </si>
  <si>
    <t xml:space="preserve">          給          料           手           当</t>
  </si>
  <si>
    <t xml:space="preserve">          福       利        厚        生       費</t>
  </si>
  <si>
    <t xml:space="preserve">          交                 際                 費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</si>
  <si>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</si>
  <si>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</si>
  <si>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</si>
  <si>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損益評価等計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</si>
  <si>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</si>
  <si>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</si>
  <si>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</si>
  <si>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</si>
  <si>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</si>
  <si>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</si>
  <si>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</si>
  <si>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</si>
  <si>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</si>
  <si>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</si>
  <si>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</si>
  <si>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</si>
  <si>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</si>
  <si>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</si>
  <si>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</si>
  <si>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（単位:円）</t>
  </si>
  <si>
    <t>予算額</t>
  </si>
  <si>
    <t>前年度予算額</t>
  </si>
  <si>
    <t>増  減</t>
  </si>
  <si>
    <t xml:space="preserve">          肉  用  子  牛  事   務   受  託  収  益</t>
  </si>
  <si>
    <t xml:space="preserve">          リ ー ス 事  業  事　務　受　託 　収  益</t>
    <rPh sb="22" eb="23">
      <t>コト</t>
    </rPh>
    <rPh sb="24" eb="25">
      <t>ツトム</t>
    </rPh>
    <rPh sb="26" eb="27">
      <t>ウケ</t>
    </rPh>
    <rPh sb="28" eb="29">
      <t>タク</t>
    </rPh>
    <phoneticPr fontId="1"/>
  </si>
  <si>
    <t xml:space="preserve">          雑　　　　　　　収　　　　　　　入</t>
    <rPh sb="10" eb="11">
      <t>ザツ</t>
    </rPh>
    <rPh sb="18" eb="19">
      <t>シュウ</t>
    </rPh>
    <rPh sb="26" eb="27">
      <t>ニュウ</t>
    </rPh>
    <phoneticPr fontId="1"/>
  </si>
  <si>
    <t xml:space="preserve">          消    耗    什     器     備    品    費</t>
  </si>
  <si>
    <t xml:space="preserve">          光       熱        水        料       費</t>
  </si>
  <si>
    <t xml:space="preserve">          委                 託                 費</t>
  </si>
  <si>
    <t xml:space="preserve">        管                 理                 費</t>
  </si>
  <si>
    <t xml:space="preserve">          租          税           公           課</t>
  </si>
  <si>
    <t/>
  </si>
  <si>
    <t>価格差補てん事業</t>
    <rPh sb="7" eb="8">
      <t>ギョウ</t>
    </rPh>
    <phoneticPr fontId="1"/>
  </si>
  <si>
    <t xml:space="preserve">          リ ー ス 事  業  事　務　受  託  収  益</t>
    <rPh sb="22" eb="23">
      <t>コト</t>
    </rPh>
    <rPh sb="24" eb="25">
      <t>ツトム</t>
    </rPh>
    <rPh sb="26" eb="27">
      <t>ウケ</t>
    </rPh>
    <rPh sb="29" eb="30">
      <t>タク</t>
    </rPh>
    <phoneticPr fontId="1"/>
  </si>
  <si>
    <t xml:space="preserve">          修                 繕                 費</t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</si>
  <si>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</si>
  <si>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Ⅰ　事業活動収支の部</t>
  </si>
  <si>
    <t xml:space="preserve">  １．事業活動収入</t>
  </si>
  <si>
    <t xml:space="preserve">        会          費           収           入</t>
  </si>
  <si>
    <t xml:space="preserve">          正    会    員     会     費    収    入</t>
  </si>
  <si>
    <t xml:space="preserve">        補     助      金      等      収     入</t>
  </si>
  <si>
    <t xml:space="preserve">          助       成        金        収       入</t>
  </si>
  <si>
    <t xml:space="preserve">          県     補      助      金      収     入</t>
  </si>
  <si>
    <t xml:space="preserve">        事          業           収           入</t>
  </si>
  <si>
    <t xml:space="preserve">          肉  用  子  牛  事   務   受  託  収  入</t>
  </si>
  <si>
    <t xml:space="preserve">          リ ー ス  事  業  事　務　受　託  収   入</t>
    <rPh sb="23" eb="24">
      <t>コト</t>
    </rPh>
    <rPh sb="25" eb="26">
      <t>ツトム</t>
    </rPh>
    <rPh sb="27" eb="28">
      <t>ウケ</t>
    </rPh>
    <rPh sb="29" eb="30">
      <t>タク</t>
    </rPh>
    <phoneticPr fontId="1"/>
  </si>
  <si>
    <t xml:space="preserve">        雑                 収                 入</t>
  </si>
  <si>
    <t xml:space="preserve">          受     取      利      息      収     入</t>
  </si>
  <si>
    <t xml:space="preserve">          雑   　　       収   　　　　  入</t>
    <rPh sb="10" eb="11">
      <t>ザツ</t>
    </rPh>
    <phoneticPr fontId="1"/>
  </si>
  <si>
    <t xml:space="preserve">        事業活動収入計</t>
  </si>
  <si>
    <t xml:space="preserve">  ２．事業活動支出</t>
  </si>
  <si>
    <t xml:space="preserve">        事       業        費        支       出</t>
  </si>
  <si>
    <t xml:space="preserve">          役     員      報      酬      支     出</t>
  </si>
  <si>
    <t xml:space="preserve">          給     料      手      当      支     出</t>
  </si>
  <si>
    <t xml:space="preserve">          福    利    厚     生     費    支    出</t>
  </si>
  <si>
    <t xml:space="preserve">          会       議        費        支       出</t>
  </si>
  <si>
    <t xml:space="preserve">          旅    費    交     通     費    支    出</t>
  </si>
  <si>
    <t xml:space="preserve">          通    信    運     搬     費    支    出</t>
  </si>
  <si>
    <t xml:space="preserve">          消   耗   什    器    備    品   支   出</t>
  </si>
  <si>
    <t xml:space="preserve">          消     耗      品      費      支     出</t>
  </si>
  <si>
    <t xml:space="preserve">          修       繕        費        支       出</t>
  </si>
  <si>
    <t xml:space="preserve">          印    刷    製     本     費    支    出</t>
  </si>
  <si>
    <t xml:space="preserve">          光    熱    水     料     費    支    出</t>
  </si>
  <si>
    <t xml:space="preserve">          賃       借        料        支       出</t>
  </si>
  <si>
    <t xml:space="preserve">          支     払      会      費      支     出</t>
  </si>
  <si>
    <t xml:space="preserve">          調    査    研     究     費    支    出</t>
  </si>
  <si>
    <t xml:space="preserve">          委       託        費        支       出</t>
  </si>
  <si>
    <t xml:space="preserve">        管       理        費        支       出</t>
  </si>
  <si>
    <t xml:space="preserve">          交       際        費        支       出</t>
  </si>
  <si>
    <t xml:space="preserve">          租     税      公      課      支     出</t>
  </si>
  <si>
    <t xml:space="preserve">          雑                 支                 出</t>
  </si>
  <si>
    <t xml:space="preserve">        事業活動支出計</t>
  </si>
  <si>
    <t xml:space="preserve">          事業活動収支差額</t>
  </si>
  <si>
    <t>Ⅱ　投資活動収支の部</t>
  </si>
  <si>
    <t xml:space="preserve">  １．投資活動収入</t>
  </si>
  <si>
    <t xml:space="preserve">        投資活動収入計</t>
  </si>
  <si>
    <t xml:space="preserve">  ２．投資活動支出</t>
  </si>
  <si>
    <t xml:space="preserve">        特   定   資    産    取    得   支   出</t>
  </si>
  <si>
    <t xml:space="preserve">          退 職 給 付 引 当 資 産 取 得 支 出</t>
    <phoneticPr fontId="3"/>
  </si>
  <si>
    <t xml:space="preserve">        投資活動支出計</t>
  </si>
  <si>
    <t xml:space="preserve">          投資活動収支差額</t>
  </si>
  <si>
    <t>Ⅲ　財務活動収支の部</t>
  </si>
  <si>
    <t xml:space="preserve">  １．財務活動収入</t>
  </si>
  <si>
    <t xml:space="preserve">        財務活動収入計</t>
  </si>
  <si>
    <t xml:space="preserve">  ２．財務活動支出</t>
  </si>
  <si>
    <t xml:space="preserve">        財務活動支出計</t>
  </si>
  <si>
    <t xml:space="preserve">          財務活動収支差額</t>
  </si>
  <si>
    <t xml:space="preserve">        当期収支差額</t>
  </si>
  <si>
    <t xml:space="preserve">        前期繰越収支差額</t>
  </si>
  <si>
    <t xml:space="preserve">        次期繰越収支差額</t>
  </si>
  <si>
    <t xml:space="preserve">          修　　　　　　　　繕　　　　　　　　　費</t>
    <rPh sb="10" eb="11">
      <t>シュウ</t>
    </rPh>
    <rPh sb="19" eb="20">
      <t>ゼン</t>
    </rPh>
    <rPh sb="29" eb="30">
      <t>ヒ</t>
    </rPh>
    <phoneticPr fontId="1"/>
  </si>
  <si>
    <t xml:space="preserve">          印       刷        製        本       費</t>
    <phoneticPr fontId="1"/>
  </si>
  <si>
    <t>Ⅲ　正味財産期末残高</t>
    <phoneticPr fontId="1"/>
  </si>
  <si>
    <t xml:space="preserve">        特   定   資    産    取    崩   収　 入</t>
    <rPh sb="31" eb="32">
      <t>クズ</t>
    </rPh>
    <rPh sb="35" eb="36">
      <t>シュウ</t>
    </rPh>
    <rPh sb="38" eb="39">
      <t>ニュウ</t>
    </rPh>
    <phoneticPr fontId="1"/>
  </si>
  <si>
    <t xml:space="preserve">      　  退職引当資産取崩収入</t>
    <rPh sb="9" eb="11">
      <t>タイショク</t>
    </rPh>
    <rPh sb="11" eb="13">
      <t>ヒキアテ</t>
    </rPh>
    <rPh sb="13" eb="15">
      <t>シサン</t>
    </rPh>
    <rPh sb="15" eb="17">
      <t>トリクズシ</t>
    </rPh>
    <rPh sb="17" eb="19">
      <t>シュウニュウ</t>
    </rPh>
    <phoneticPr fontId="3"/>
  </si>
  <si>
    <t>Ⅲ　収支予算書の設定</t>
    <rPh sb="2" eb="4">
      <t>シュウシ</t>
    </rPh>
    <rPh sb="4" eb="6">
      <t>ヨサン</t>
    </rPh>
    <rPh sb="6" eb="7">
      <t>ショ</t>
    </rPh>
    <rPh sb="8" eb="10">
      <t>セッテイ</t>
    </rPh>
    <phoneticPr fontId="1"/>
  </si>
  <si>
    <t>事  　業　　会　　計</t>
    <rPh sb="0" eb="1">
      <t>コト</t>
    </rPh>
    <rPh sb="4" eb="5">
      <t>ギョウ</t>
    </rPh>
    <rPh sb="7" eb="8">
      <t>カイ</t>
    </rPh>
    <rPh sb="10" eb="11">
      <t>ケイ</t>
    </rPh>
    <phoneticPr fontId="3"/>
  </si>
  <si>
    <t>法人会計</t>
    <phoneticPr fontId="1"/>
  </si>
  <si>
    <r>
      <t xml:space="preserve">          役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員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退 職 慰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労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引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当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資</t>
    </r>
    <r>
      <rPr>
        <sz val="11"/>
        <rFont val="ＭＳ Ｐゴシック"/>
        <family val="2"/>
        <charset val="128"/>
        <scheme val="minor"/>
      </rPr>
      <t xml:space="preserve"> </t>
    </r>
    <r>
      <rPr>
        <sz val="11"/>
        <rFont val="ＭＳ 明朝"/>
        <family val="1"/>
        <charset val="128"/>
      </rPr>
      <t>産 取 得 支 出</t>
    </r>
    <rPh sb="10" eb="11">
      <t>エキ</t>
    </rPh>
    <rPh sb="12" eb="13">
      <t>イン</t>
    </rPh>
    <rPh sb="18" eb="19">
      <t>イサム</t>
    </rPh>
    <rPh sb="20" eb="21">
      <t>ロウ</t>
    </rPh>
    <rPh sb="22" eb="23">
      <t>イン</t>
    </rPh>
    <rPh sb="24" eb="25">
      <t>トウ</t>
    </rPh>
    <rPh sb="26" eb="27">
      <t>シ</t>
    </rPh>
    <rPh sb="28" eb="29">
      <t>サン</t>
    </rPh>
    <phoneticPr fontId="3"/>
  </si>
  <si>
    <t xml:space="preserve"> </t>
    <phoneticPr fontId="1"/>
  </si>
  <si>
    <t xml:space="preserve"> </t>
    <phoneticPr fontId="1"/>
  </si>
  <si>
    <t xml:space="preserve">  </t>
    <phoneticPr fontId="1"/>
  </si>
  <si>
    <t>　</t>
    <phoneticPr fontId="1"/>
  </si>
  <si>
    <t>　　</t>
    <phoneticPr fontId="1"/>
  </si>
  <si>
    <t>1  損益予算書</t>
    <rPh sb="3" eb="5">
      <t>ソンエキ</t>
    </rPh>
    <phoneticPr fontId="1"/>
  </si>
  <si>
    <t>2   損益予算書内訳表</t>
    <rPh sb="4" eb="6">
      <t>ソンエキ</t>
    </rPh>
    <rPh sb="6" eb="8">
      <t>ヨサン</t>
    </rPh>
    <rPh sb="8" eb="9">
      <t>ショ</t>
    </rPh>
    <rPh sb="9" eb="11">
      <t>ウチワケ</t>
    </rPh>
    <rPh sb="11" eb="12">
      <t>ヒョウ</t>
    </rPh>
    <phoneticPr fontId="3"/>
  </si>
  <si>
    <t>3  資金収支予算書</t>
    <rPh sb="3" eb="5">
      <t>シキン</t>
    </rPh>
    <phoneticPr fontId="3"/>
  </si>
  <si>
    <t>リース事業
グループ</t>
    <phoneticPr fontId="1"/>
  </si>
  <si>
    <t>肉用牛関連事業
グループ</t>
    <rPh sb="2" eb="3">
      <t>ギュウ</t>
    </rPh>
    <rPh sb="3" eb="5">
      <t>カンレン</t>
    </rPh>
    <rPh sb="5" eb="7">
      <t>ジギョウ</t>
    </rPh>
    <phoneticPr fontId="1"/>
  </si>
  <si>
    <t>畜産経営支援関連
事業グループ</t>
    <rPh sb="0" eb="2">
      <t>チクサン</t>
    </rPh>
    <rPh sb="2" eb="4">
      <t>ケイエイ</t>
    </rPh>
    <rPh sb="4" eb="6">
      <t>シエン</t>
    </rPh>
    <rPh sb="6" eb="8">
      <t>カンレン</t>
    </rPh>
    <rPh sb="9" eb="11">
      <t>ジギョウ</t>
    </rPh>
    <phoneticPr fontId="1"/>
  </si>
  <si>
    <t xml:space="preserve">          給　　 料　　  手　  　当  　  支     出</t>
    <rPh sb="10" eb="11">
      <t>キュウ</t>
    </rPh>
    <rPh sb="14" eb="15">
      <t>リョウ</t>
    </rPh>
    <rPh sb="19" eb="20">
      <t>テ</t>
    </rPh>
    <rPh sb="24" eb="25">
      <t>トウ</t>
    </rPh>
    <phoneticPr fontId="1"/>
  </si>
  <si>
    <t xml:space="preserve">          派    遣    職     員     費 　 支     出</t>
    <rPh sb="10" eb="11">
      <t>ハ</t>
    </rPh>
    <rPh sb="15" eb="16">
      <t>ケン</t>
    </rPh>
    <rPh sb="20" eb="21">
      <t>ショク</t>
    </rPh>
    <rPh sb="26" eb="27">
      <t>イン</t>
    </rPh>
    <rPh sb="32" eb="33">
      <t>ヒ</t>
    </rPh>
    <phoneticPr fontId="1"/>
  </si>
  <si>
    <t xml:space="preserve">          派　　　 遣　　    職    　　員　   　費       </t>
    <rPh sb="10" eb="11">
      <t>ハ</t>
    </rPh>
    <rPh sb="15" eb="16">
      <t>ケン</t>
    </rPh>
    <rPh sb="22" eb="23">
      <t>ショク</t>
    </rPh>
    <rPh sb="29" eb="30">
      <t>イン</t>
    </rPh>
    <rPh sb="35" eb="36">
      <t>ヒ</t>
    </rPh>
    <phoneticPr fontId="1"/>
  </si>
  <si>
    <t xml:space="preserve">          派       遣        職        員       費</t>
    <rPh sb="10" eb="11">
      <t>ハ</t>
    </rPh>
    <rPh sb="18" eb="19">
      <t>ケン</t>
    </rPh>
    <rPh sb="27" eb="28">
      <t>ショク</t>
    </rPh>
    <rPh sb="36" eb="37">
      <t>イン</t>
    </rPh>
    <rPh sb="44" eb="45">
      <t>ヒ</t>
    </rPh>
    <phoneticPr fontId="1"/>
  </si>
  <si>
    <t xml:space="preserve">          会　　　　　　　　 議                 費</t>
    <rPh sb="10" eb="11">
      <t>カイ</t>
    </rPh>
    <rPh sb="20" eb="21">
      <t>ギ</t>
    </rPh>
    <rPh sb="38" eb="39">
      <t>ヒ</t>
    </rPh>
    <phoneticPr fontId="1"/>
  </si>
  <si>
    <t>令和5年4月 1日から令和6年3月31日まで</t>
    <rPh sb="0" eb="2">
      <t>レイワ</t>
    </rPh>
    <rPh sb="3" eb="4">
      <t>ネン</t>
    </rPh>
    <rPh sb="5" eb="6">
      <t>ガツ</t>
    </rPh>
    <rPh sb="11" eb="13">
      <t>レイワ</t>
    </rPh>
    <rPh sb="14" eb="15">
      <t>ネン</t>
    </rPh>
    <phoneticPr fontId="1"/>
  </si>
  <si>
    <t xml:space="preserve">          退　　　 職        給        付       費</t>
    <rPh sb="10" eb="11">
      <t>タイ</t>
    </rPh>
    <rPh sb="15" eb="16">
      <t>ショク</t>
    </rPh>
    <rPh sb="24" eb="25">
      <t>キュウ</t>
    </rPh>
    <rPh sb="33" eb="34">
      <t>フ</t>
    </rPh>
    <phoneticPr fontId="1"/>
  </si>
  <si>
    <t>令和5年4月1日から令和6年3月31日まで</t>
    <rPh sb="0" eb="2">
      <t>レイワ</t>
    </rPh>
    <rPh sb="3" eb="4">
      <t>ネン</t>
    </rPh>
    <rPh sb="10" eb="12">
      <t>レイワ</t>
    </rPh>
    <rPh sb="13" eb="14">
      <t>ネン</t>
    </rPh>
    <phoneticPr fontId="1"/>
  </si>
  <si>
    <t xml:space="preserve"> </t>
    <phoneticPr fontId="1"/>
  </si>
  <si>
    <t xml:space="preserve">          退    職    給     付     費    支    出</t>
    <rPh sb="10" eb="11">
      <t>タイ</t>
    </rPh>
    <rPh sb="15" eb="16">
      <t>ショク</t>
    </rPh>
    <rPh sb="20" eb="21">
      <t>キュウ</t>
    </rPh>
    <rPh sb="26" eb="27">
      <t>フ</t>
    </rPh>
    <phoneticPr fontId="1"/>
  </si>
  <si>
    <t>令和5年4月1日から令和6年3月31日まで</t>
    <rPh sb="0" eb="2">
      <t>レイワ</t>
    </rPh>
    <rPh sb="3" eb="4">
      <t>ネン</t>
    </rPh>
    <rPh sb="10" eb="12">
      <t>レイワ</t>
    </rPh>
    <rPh sb="13" eb="14">
      <t>ネン</t>
    </rPh>
    <phoneticPr fontId="3"/>
  </si>
  <si>
    <t xml:space="preserve">          退       職        給        付       費</t>
    <rPh sb="10" eb="11">
      <t>タイ</t>
    </rPh>
    <rPh sb="18" eb="19">
      <t>ショク</t>
    </rPh>
    <rPh sb="27" eb="28">
      <t>キュウ</t>
    </rPh>
    <rPh sb="36" eb="37">
      <t>フ</t>
    </rPh>
    <phoneticPr fontId="1"/>
  </si>
  <si>
    <t xml:space="preserve">          給　　　　　料　　　　　 手           当</t>
    <rPh sb="10" eb="11">
      <t>キュウ</t>
    </rPh>
    <rPh sb="16" eb="17">
      <t>リョウ</t>
    </rPh>
    <rPh sb="23" eb="24">
      <t>テ</t>
    </rPh>
    <rPh sb="35" eb="36">
      <t>トウ</t>
    </rPh>
    <phoneticPr fontId="1"/>
  </si>
  <si>
    <t xml:space="preserve">          雑　　　　　 　収　　　　　　　入</t>
    <rPh sb="10" eb="11">
      <t>ザツ</t>
    </rPh>
    <rPh sb="18" eb="19">
      <t>シュウ</t>
    </rPh>
    <rPh sb="26" eb="27">
      <t>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</si>
</sst>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2" borderId="0" xfId="0" applyFont="1" applyFill="1">
      <alignment vertical="center"/>
    </xf>
    <xf numFmtId="38" fontId="4" fillId="0" borderId="0" xfId="1" applyFont="1" applyFill="1">
      <alignment vertical="center"/>
    </xf>
    <xf numFmtId="38" fontId="4" fillId="0" borderId="0" xfId="1" applyFo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3" xfId="0" applyNumberFormat="1" applyFont="1" applyBorder="1">
      <alignment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3" xfId="0" applyFont="1" applyBorder="1">
      <alignment vertical="center"/>
    </xf>
    <xf numFmtId="176" fontId="7" fillId="0" borderId="0" xfId="0" applyNumberFormat="1" applyFont="1">
      <alignment vertical="center"/>
    </xf>
    <xf numFmtId="56" fontId="4" fillId="0" borderId="0" xfId="0" applyNumberFormat="1" applyFont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>
      <alignment vertical="center"/>
    </xf>
    <xf numFmtId="49" fontId="4" fillId="2" borderId="0" xfId="0" applyNumberFormat="1" applyFont="1" applyFill="1">
      <alignment vertical="center"/>
    </xf>
    <xf numFmtId="49" fontId="4" fillId="2" borderId="14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>
      <alignment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49" fontId="4" fillId="2" borderId="1" xfId="0" applyNumberFormat="1" applyFont="1" applyFill="1" applyBorder="1">
      <alignment vertical="center"/>
    </xf>
    <xf numFmtId="49" fontId="4" fillId="2" borderId="0" xfId="0" applyNumberFormat="1" applyFont="1" applyFill="1">
      <alignment vertical="center"/>
    </xf>
    <xf numFmtId="49" fontId="4" fillId="2" borderId="14" xfId="0" applyNumberFormat="1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176" fontId="4" fillId="2" borderId="14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>
      <alignment vertical="center"/>
    </xf>
    <xf numFmtId="49" fontId="4" fillId="2" borderId="3" xfId="0" applyNumberFormat="1" applyFont="1" applyFill="1" applyBorder="1">
      <alignment vertical="center"/>
    </xf>
    <xf numFmtId="49" fontId="4" fillId="2" borderId="8" xfId="0" applyNumberFormat="1" applyFont="1" applyFill="1" applyBorder="1">
      <alignment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1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4" fillId="2" borderId="9" xfId="0" applyNumberFormat="1" applyFont="1" applyFill="1" applyBorder="1">
      <alignment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49" fontId="4" fillId="0" borderId="9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7E3E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M83"/>
  <sheetViews>
    <sheetView tabSelected="1" view="pageBreakPreview" zoomScaleNormal="100" zoomScaleSheetLayoutView="100" workbookViewId="0">
      <selection activeCell="H15" sqref="H15"/>
    </sheetView>
  </sheetViews>
  <sheetFormatPr defaultRowHeight="13.5"/>
  <cols>
    <col min="1" max="5" width="9" style="11"/>
    <col min="6" max="6" width="7.25" style="11" customWidth="1"/>
    <col min="7" max="7" width="12" style="11" customWidth="1"/>
    <col min="8" max="8" width="12.25" style="11" customWidth="1"/>
    <col min="9" max="9" width="15.625" style="29" customWidth="1"/>
    <col min="10" max="10" width="11.625" style="11" bestFit="1" customWidth="1"/>
    <col min="11" max="12" width="10.5" style="11" bestFit="1" customWidth="1"/>
    <col min="13" max="13" width="9.5" style="11" bestFit="1" customWidth="1"/>
    <col min="14" max="16384" width="9" style="11"/>
  </cols>
  <sheetData>
    <row r="1" spans="1:11" s="1" customFormat="1" ht="18" customHeight="1">
      <c r="A1" s="1" t="s">
        <v>124</v>
      </c>
      <c r="I1" s="10"/>
    </row>
    <row r="2" spans="1:11" s="1" customFormat="1" ht="17.25" customHeight="1">
      <c r="A2" s="51" t="s">
        <v>133</v>
      </c>
      <c r="B2" s="51"/>
      <c r="C2" s="51"/>
      <c r="D2" s="51"/>
      <c r="E2" s="51"/>
      <c r="F2" s="51"/>
      <c r="G2" s="51"/>
      <c r="H2" s="51"/>
      <c r="I2" s="51"/>
    </row>
    <row r="3" spans="1:11" ht="13.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11" ht="13.5" customHeight="1">
      <c r="A4" s="52" t="s">
        <v>144</v>
      </c>
      <c r="B4" s="52"/>
      <c r="C4" s="52"/>
      <c r="D4" s="52"/>
      <c r="E4" s="52"/>
      <c r="F4" s="52"/>
      <c r="G4" s="52"/>
      <c r="H4" s="52"/>
      <c r="I4" s="52"/>
    </row>
    <row r="5" spans="1:11" s="2" customFormat="1">
      <c r="A5" s="50"/>
      <c r="B5" s="50"/>
      <c r="C5" s="50"/>
      <c r="D5" s="50"/>
      <c r="E5" s="50"/>
      <c r="F5" s="50"/>
      <c r="I5" s="3"/>
    </row>
    <row r="6" spans="1:11" s="2" customFormat="1" ht="11.25" customHeight="1">
      <c r="A6" s="53"/>
      <c r="B6" s="53"/>
      <c r="C6" s="53"/>
      <c r="D6" s="53"/>
      <c r="E6" s="53"/>
      <c r="F6" s="53"/>
      <c r="G6" s="54" t="s">
        <v>48</v>
      </c>
      <c r="H6" s="54"/>
      <c r="I6" s="54"/>
    </row>
    <row r="7" spans="1:11" s="2" customFormat="1">
      <c r="A7" s="55" t="s">
        <v>1</v>
      </c>
      <c r="B7" s="56"/>
      <c r="C7" s="56"/>
      <c r="D7" s="56"/>
      <c r="E7" s="56"/>
      <c r="F7" s="56"/>
      <c r="G7" s="12" t="s">
        <v>49</v>
      </c>
      <c r="H7" s="12" t="s">
        <v>50</v>
      </c>
      <c r="I7" s="13" t="s">
        <v>51</v>
      </c>
    </row>
    <row r="8" spans="1:11" s="2" customFormat="1" ht="21.75" customHeight="1">
      <c r="A8" s="57" t="s">
        <v>3</v>
      </c>
      <c r="B8" s="58"/>
      <c r="C8" s="58"/>
      <c r="D8" s="58"/>
      <c r="E8" s="58"/>
      <c r="F8" s="58"/>
      <c r="G8" s="14"/>
      <c r="H8" s="14"/>
      <c r="I8" s="15"/>
      <c r="K8" s="2" t="s">
        <v>128</v>
      </c>
    </row>
    <row r="9" spans="1:11" s="2" customFormat="1" ht="21.75" customHeight="1">
      <c r="A9" s="49" t="s">
        <v>4</v>
      </c>
      <c r="B9" s="50"/>
      <c r="C9" s="50"/>
      <c r="D9" s="50"/>
      <c r="E9" s="50"/>
      <c r="F9" s="50"/>
      <c r="G9" s="16"/>
      <c r="H9" s="16"/>
      <c r="I9" s="17"/>
    </row>
    <row r="10" spans="1:11" s="2" customFormat="1" ht="21.75" customHeight="1">
      <c r="A10" s="49" t="s">
        <v>5</v>
      </c>
      <c r="B10" s="50"/>
      <c r="C10" s="50"/>
      <c r="D10" s="50"/>
      <c r="E10" s="50"/>
      <c r="F10" s="50"/>
      <c r="G10" s="16"/>
      <c r="H10" s="16"/>
      <c r="I10" s="17"/>
    </row>
    <row r="11" spans="1:11" s="2" customFormat="1" ht="21.75" customHeight="1">
      <c r="A11" s="49" t="s">
        <v>6</v>
      </c>
      <c r="B11" s="50"/>
      <c r="C11" s="50"/>
      <c r="D11" s="50"/>
      <c r="E11" s="50"/>
      <c r="F11" s="50"/>
      <c r="G11" s="16">
        <f>G12</f>
        <v>2950000</v>
      </c>
      <c r="H11" s="16">
        <f>H12</f>
        <v>2967000</v>
      </c>
      <c r="I11" s="17">
        <f>G11-H11</f>
        <v>-17000</v>
      </c>
    </row>
    <row r="12" spans="1:11" s="2" customFormat="1" ht="21.75" customHeight="1">
      <c r="A12" s="49" t="s">
        <v>7</v>
      </c>
      <c r="B12" s="50"/>
      <c r="C12" s="50"/>
      <c r="D12" s="50"/>
      <c r="E12" s="50"/>
      <c r="F12" s="50"/>
      <c r="G12" s="16">
        <v>2950000</v>
      </c>
      <c r="H12" s="16">
        <v>2967000</v>
      </c>
      <c r="I12" s="17">
        <f t="shared" ref="I12:I59" si="0">G12-H12</f>
        <v>-17000</v>
      </c>
    </row>
    <row r="13" spans="1:11" s="2" customFormat="1" ht="21.75" customHeight="1">
      <c r="A13" s="49" t="s">
        <v>8</v>
      </c>
      <c r="B13" s="50"/>
      <c r="C13" s="50"/>
      <c r="D13" s="50"/>
      <c r="E13" s="50"/>
      <c r="F13" s="50"/>
      <c r="G13" s="16">
        <f>SUM(G14:G15)</f>
        <v>6331000</v>
      </c>
      <c r="H13" s="16">
        <f>SUM(H14:H15)</f>
        <v>6510000</v>
      </c>
      <c r="I13" s="17">
        <f t="shared" si="0"/>
        <v>-179000</v>
      </c>
    </row>
    <row r="14" spans="1:11" s="2" customFormat="1" ht="21.75" customHeight="1">
      <c r="A14" s="49" t="s">
        <v>9</v>
      </c>
      <c r="B14" s="50"/>
      <c r="C14" s="50"/>
      <c r="D14" s="50"/>
      <c r="E14" s="50"/>
      <c r="F14" s="50"/>
      <c r="G14" s="16">
        <v>5480000</v>
      </c>
      <c r="H14" s="16">
        <v>5480000</v>
      </c>
      <c r="I14" s="17">
        <f t="shared" si="0"/>
        <v>0</v>
      </c>
    </row>
    <row r="15" spans="1:11" s="2" customFormat="1" ht="21.75" customHeight="1">
      <c r="A15" s="49" t="s">
        <v>10</v>
      </c>
      <c r="B15" s="50"/>
      <c r="C15" s="50"/>
      <c r="D15" s="50"/>
      <c r="E15" s="50"/>
      <c r="F15" s="50"/>
      <c r="G15" s="16">
        <v>851000</v>
      </c>
      <c r="H15" s="16">
        <v>1030000</v>
      </c>
      <c r="I15" s="17">
        <f t="shared" ref="I15" si="1">G15-H15</f>
        <v>-179000</v>
      </c>
    </row>
    <row r="16" spans="1:11" s="2" customFormat="1" ht="21.75" customHeight="1">
      <c r="A16" s="49" t="s">
        <v>11</v>
      </c>
      <c r="B16" s="50"/>
      <c r="C16" s="50"/>
      <c r="D16" s="50"/>
      <c r="E16" s="50"/>
      <c r="F16" s="50"/>
      <c r="G16" s="16">
        <f>SUM(G17:G18)</f>
        <v>455000</v>
      </c>
      <c r="H16" s="16">
        <f>SUM(H17:H18)</f>
        <v>480000</v>
      </c>
      <c r="I16" s="17">
        <f t="shared" si="0"/>
        <v>-25000</v>
      </c>
    </row>
    <row r="17" spans="1:9" s="2" customFormat="1" ht="21.75" customHeight="1">
      <c r="A17" s="49" t="s">
        <v>52</v>
      </c>
      <c r="B17" s="50"/>
      <c r="C17" s="50"/>
      <c r="D17" s="50"/>
      <c r="E17" s="50"/>
      <c r="F17" s="50"/>
      <c r="G17" s="16">
        <v>375000</v>
      </c>
      <c r="H17" s="16">
        <v>400000</v>
      </c>
      <c r="I17" s="17">
        <f t="shared" si="0"/>
        <v>-25000</v>
      </c>
    </row>
    <row r="18" spans="1:9" s="2" customFormat="1" ht="21.75" customHeight="1">
      <c r="A18" s="49" t="s">
        <v>53</v>
      </c>
      <c r="B18" s="50"/>
      <c r="C18" s="50"/>
      <c r="D18" s="50"/>
      <c r="E18" s="50"/>
      <c r="F18" s="50"/>
      <c r="G18" s="16">
        <v>80000</v>
      </c>
      <c r="H18" s="16">
        <v>80000</v>
      </c>
      <c r="I18" s="17">
        <f t="shared" ref="I18" si="2">G18-H18</f>
        <v>0</v>
      </c>
    </row>
    <row r="19" spans="1:9" s="2" customFormat="1" ht="21.75" customHeight="1">
      <c r="A19" s="49" t="s">
        <v>12</v>
      </c>
      <c r="B19" s="50"/>
      <c r="C19" s="50"/>
      <c r="D19" s="50"/>
      <c r="E19" s="50"/>
      <c r="F19" s="50"/>
      <c r="G19" s="16">
        <f>SUM(G20:G21)</f>
        <v>31000</v>
      </c>
      <c r="H19" s="16">
        <f>SUM(H20:H21)</f>
        <v>31000</v>
      </c>
      <c r="I19" s="18">
        <f t="shared" ref="I19" si="3">SUM(I20:I21)</f>
        <v>0</v>
      </c>
    </row>
    <row r="20" spans="1:9" s="2" customFormat="1" ht="21.75" customHeight="1">
      <c r="A20" s="49" t="s">
        <v>13</v>
      </c>
      <c r="B20" s="50"/>
      <c r="C20" s="50"/>
      <c r="D20" s="50"/>
      <c r="E20" s="50"/>
      <c r="F20" s="50"/>
      <c r="G20" s="16">
        <v>1000</v>
      </c>
      <c r="H20" s="16">
        <v>1000</v>
      </c>
      <c r="I20" s="17">
        <f t="shared" si="0"/>
        <v>0</v>
      </c>
    </row>
    <row r="21" spans="1:9" s="2" customFormat="1" ht="21.75" customHeight="1">
      <c r="A21" s="49" t="s">
        <v>54</v>
      </c>
      <c r="B21" s="50"/>
      <c r="C21" s="50"/>
      <c r="D21" s="50"/>
      <c r="E21" s="50"/>
      <c r="F21" s="50"/>
      <c r="G21" s="19">
        <v>30000</v>
      </c>
      <c r="H21" s="19">
        <v>30000</v>
      </c>
      <c r="I21" s="17">
        <f t="shared" si="0"/>
        <v>0</v>
      </c>
    </row>
    <row r="22" spans="1:9" s="2" customFormat="1" ht="21.75" customHeight="1">
      <c r="A22" s="49" t="s">
        <v>14</v>
      </c>
      <c r="B22" s="50"/>
      <c r="C22" s="50"/>
      <c r="D22" s="50"/>
      <c r="E22" s="50"/>
      <c r="F22" s="50"/>
      <c r="G22" s="20">
        <f>G11+G13+G16+G19</f>
        <v>9767000</v>
      </c>
      <c r="H22" s="20">
        <f>H11+H13+H16+H19</f>
        <v>9988000</v>
      </c>
      <c r="I22" s="21">
        <f>G22-H22</f>
        <v>-221000</v>
      </c>
    </row>
    <row r="23" spans="1:9" s="2" customFormat="1" ht="21.75" customHeight="1">
      <c r="A23" s="49" t="s">
        <v>15</v>
      </c>
      <c r="B23" s="50"/>
      <c r="C23" s="50"/>
      <c r="D23" s="50"/>
      <c r="E23" s="50"/>
      <c r="F23" s="50"/>
      <c r="G23" s="22"/>
      <c r="H23" s="22"/>
      <c r="I23" s="23"/>
    </row>
    <row r="24" spans="1:9" s="2" customFormat="1" ht="21.75" customHeight="1">
      <c r="A24" s="49" t="s">
        <v>16</v>
      </c>
      <c r="B24" s="50"/>
      <c r="C24" s="50"/>
      <c r="D24" s="50"/>
      <c r="E24" s="50"/>
      <c r="F24" s="50"/>
      <c r="G24" s="16">
        <f>SUM(G25:G39)</f>
        <v>7822000</v>
      </c>
      <c r="H24" s="16">
        <f>SUM(H25:H39)</f>
        <v>7590000</v>
      </c>
      <c r="I24" s="17">
        <f t="shared" si="0"/>
        <v>232000</v>
      </c>
    </row>
    <row r="25" spans="1:9" s="2" customFormat="1" ht="22.5" customHeight="1">
      <c r="A25" s="49" t="s">
        <v>25</v>
      </c>
      <c r="B25" s="50"/>
      <c r="C25" s="50"/>
      <c r="D25" s="50"/>
      <c r="E25" s="50"/>
      <c r="F25" s="50"/>
      <c r="G25" s="16">
        <v>2946000</v>
      </c>
      <c r="H25" s="16">
        <v>3326000</v>
      </c>
      <c r="I25" s="17">
        <f t="shared" si="0"/>
        <v>-380000</v>
      </c>
    </row>
    <row r="26" spans="1:9" s="2" customFormat="1" ht="22.5" customHeight="1">
      <c r="A26" s="49" t="s">
        <v>26</v>
      </c>
      <c r="B26" s="50"/>
      <c r="C26" s="50"/>
      <c r="D26" s="50"/>
      <c r="E26" s="50"/>
      <c r="F26" s="50"/>
      <c r="G26" s="16">
        <v>1956000</v>
      </c>
      <c r="H26" s="16">
        <v>0</v>
      </c>
      <c r="I26" s="17">
        <f t="shared" si="0"/>
        <v>1956000</v>
      </c>
    </row>
    <row r="27" spans="1:9" s="2" customFormat="1" ht="22.5" customHeight="1">
      <c r="A27" s="49" t="s">
        <v>141</v>
      </c>
      <c r="B27" s="50"/>
      <c r="C27" s="50"/>
      <c r="D27" s="50"/>
      <c r="E27" s="50"/>
      <c r="F27" s="50"/>
      <c r="G27" s="16">
        <v>215000</v>
      </c>
      <c r="H27" s="16">
        <v>2098000</v>
      </c>
      <c r="I27" s="17">
        <f t="shared" si="0"/>
        <v>-1883000</v>
      </c>
    </row>
    <row r="28" spans="1:9" s="2" customFormat="1" ht="22.5" customHeight="1">
      <c r="A28" s="49" t="s">
        <v>27</v>
      </c>
      <c r="B28" s="50"/>
      <c r="C28" s="50"/>
      <c r="D28" s="50"/>
      <c r="E28" s="50"/>
      <c r="F28" s="50"/>
      <c r="G28" s="16">
        <v>936000</v>
      </c>
      <c r="H28" s="16">
        <v>551000</v>
      </c>
      <c r="I28" s="17">
        <f t="shared" si="0"/>
        <v>385000</v>
      </c>
    </row>
    <row r="29" spans="1:9" s="2" customFormat="1" ht="22.5" customHeight="1">
      <c r="A29" s="49" t="s">
        <v>17</v>
      </c>
      <c r="B29" s="50"/>
      <c r="C29" s="50"/>
      <c r="D29" s="50"/>
      <c r="E29" s="50"/>
      <c r="F29" s="50"/>
      <c r="G29" s="16">
        <v>32000</v>
      </c>
      <c r="H29" s="16">
        <v>32000</v>
      </c>
      <c r="I29" s="17">
        <f t="shared" si="0"/>
        <v>0</v>
      </c>
    </row>
    <row r="30" spans="1:9" s="2" customFormat="1" ht="21.75" customHeight="1">
      <c r="A30" s="49" t="s">
        <v>18</v>
      </c>
      <c r="B30" s="50"/>
      <c r="C30" s="50"/>
      <c r="D30" s="50"/>
      <c r="E30" s="50"/>
      <c r="F30" s="50"/>
      <c r="G30" s="16">
        <v>371000</v>
      </c>
      <c r="H30" s="16">
        <v>371000</v>
      </c>
      <c r="I30" s="17">
        <f t="shared" si="0"/>
        <v>0</v>
      </c>
    </row>
    <row r="31" spans="1:9" s="2" customFormat="1" ht="21.75" customHeight="1">
      <c r="A31" s="49" t="s">
        <v>19</v>
      </c>
      <c r="B31" s="50"/>
      <c r="C31" s="50"/>
      <c r="D31" s="50"/>
      <c r="E31" s="50"/>
      <c r="F31" s="50"/>
      <c r="G31" s="16">
        <v>394000</v>
      </c>
      <c r="H31" s="16">
        <v>290000</v>
      </c>
      <c r="I31" s="17">
        <f t="shared" si="0"/>
        <v>104000</v>
      </c>
    </row>
    <row r="32" spans="1:9" s="2" customFormat="1" ht="21.75" customHeight="1">
      <c r="A32" s="49" t="s">
        <v>55</v>
      </c>
      <c r="B32" s="50"/>
      <c r="C32" s="50"/>
      <c r="D32" s="50"/>
      <c r="E32" s="50"/>
      <c r="F32" s="50"/>
      <c r="G32" s="16">
        <v>20000</v>
      </c>
      <c r="H32" s="16">
        <v>63000</v>
      </c>
      <c r="I32" s="17">
        <f t="shared" si="0"/>
        <v>-43000</v>
      </c>
    </row>
    <row r="33" spans="1:9" s="2" customFormat="1" ht="21.75" customHeight="1">
      <c r="A33" s="49" t="s">
        <v>20</v>
      </c>
      <c r="B33" s="50"/>
      <c r="C33" s="50"/>
      <c r="D33" s="50"/>
      <c r="E33" s="50"/>
      <c r="F33" s="50"/>
      <c r="G33" s="16">
        <v>120000</v>
      </c>
      <c r="H33" s="16">
        <v>71000</v>
      </c>
      <c r="I33" s="17">
        <f t="shared" si="0"/>
        <v>49000</v>
      </c>
    </row>
    <row r="34" spans="1:9" s="2" customFormat="1" ht="21.75" customHeight="1">
      <c r="A34" s="49" t="s">
        <v>119</v>
      </c>
      <c r="B34" s="50"/>
      <c r="C34" s="50"/>
      <c r="D34" s="50"/>
      <c r="E34" s="50"/>
      <c r="F34" s="50"/>
      <c r="G34" s="16">
        <v>20000</v>
      </c>
      <c r="H34" s="16">
        <v>16000</v>
      </c>
      <c r="I34" s="17">
        <f t="shared" si="0"/>
        <v>4000</v>
      </c>
    </row>
    <row r="35" spans="1:9" s="2" customFormat="1" ht="21.75" customHeight="1">
      <c r="A35" s="49" t="s">
        <v>120</v>
      </c>
      <c r="B35" s="50"/>
      <c r="C35" s="50"/>
      <c r="D35" s="50"/>
      <c r="E35" s="50"/>
      <c r="F35" s="50"/>
      <c r="G35" s="16">
        <v>60000</v>
      </c>
      <c r="H35" s="16">
        <v>56000</v>
      </c>
      <c r="I35" s="17">
        <f t="shared" si="0"/>
        <v>4000</v>
      </c>
    </row>
    <row r="36" spans="1:9" s="2" customFormat="1" ht="21.75" customHeight="1">
      <c r="A36" s="49" t="s">
        <v>22</v>
      </c>
      <c r="B36" s="50"/>
      <c r="C36" s="50"/>
      <c r="D36" s="50"/>
      <c r="E36" s="50"/>
      <c r="F36" s="50"/>
      <c r="G36" s="16">
        <v>470000</v>
      </c>
      <c r="H36" s="16">
        <v>421000</v>
      </c>
      <c r="I36" s="17">
        <f t="shared" si="0"/>
        <v>49000</v>
      </c>
    </row>
    <row r="37" spans="1:9" s="2" customFormat="1" ht="21.75" customHeight="1">
      <c r="A37" s="49" t="s">
        <v>23</v>
      </c>
      <c r="B37" s="50"/>
      <c r="C37" s="50"/>
      <c r="D37" s="50"/>
      <c r="E37" s="50"/>
      <c r="F37" s="50"/>
      <c r="G37" s="16">
        <v>46000</v>
      </c>
      <c r="H37" s="16">
        <v>47000</v>
      </c>
      <c r="I37" s="17">
        <f t="shared" si="0"/>
        <v>-1000</v>
      </c>
    </row>
    <row r="38" spans="1:9" s="2" customFormat="1" ht="21.75" customHeight="1">
      <c r="A38" s="49" t="s">
        <v>24</v>
      </c>
      <c r="B38" s="50"/>
      <c r="C38" s="50"/>
      <c r="D38" s="50"/>
      <c r="E38" s="50"/>
      <c r="F38" s="50"/>
      <c r="G38" s="16">
        <v>48000</v>
      </c>
      <c r="H38" s="16">
        <v>48000</v>
      </c>
      <c r="I38" s="17">
        <f t="shared" si="0"/>
        <v>0</v>
      </c>
    </row>
    <row r="39" spans="1:9" s="2" customFormat="1" ht="21.75" customHeight="1">
      <c r="A39" s="59" t="s">
        <v>57</v>
      </c>
      <c r="B39" s="53"/>
      <c r="C39" s="53"/>
      <c r="D39" s="53"/>
      <c r="E39" s="53"/>
      <c r="F39" s="53"/>
      <c r="G39" s="19">
        <v>188000</v>
      </c>
      <c r="H39" s="19">
        <v>200000</v>
      </c>
      <c r="I39" s="24">
        <f t="shared" ref="I39" si="4">G39-H39</f>
        <v>-12000</v>
      </c>
    </row>
    <row r="40" spans="1:9" s="2" customFormat="1" ht="21.75" customHeight="1">
      <c r="A40" s="49" t="s">
        <v>58</v>
      </c>
      <c r="B40" s="50"/>
      <c r="C40" s="50"/>
      <c r="D40" s="50"/>
      <c r="E40" s="50"/>
      <c r="F40" s="50"/>
      <c r="G40" s="16">
        <f>SUM(G41:G58)</f>
        <v>1945000</v>
      </c>
      <c r="H40" s="16">
        <f>SUM(H41:H58)</f>
        <v>2398000</v>
      </c>
      <c r="I40" s="17">
        <f t="shared" si="0"/>
        <v>-453000</v>
      </c>
    </row>
    <row r="41" spans="1:9" s="2" customFormat="1" ht="21.75" customHeight="1">
      <c r="A41" s="49" t="s">
        <v>25</v>
      </c>
      <c r="B41" s="50"/>
      <c r="C41" s="50"/>
      <c r="D41" s="50"/>
      <c r="E41" s="50"/>
      <c r="F41" s="50"/>
      <c r="G41" s="16">
        <v>417000</v>
      </c>
      <c r="H41" s="16">
        <v>655000</v>
      </c>
      <c r="I41" s="17">
        <f t="shared" si="0"/>
        <v>-238000</v>
      </c>
    </row>
    <row r="42" spans="1:9" s="2" customFormat="1" ht="21.75" customHeight="1">
      <c r="A42" s="49" t="s">
        <v>26</v>
      </c>
      <c r="B42" s="50"/>
      <c r="C42" s="50"/>
      <c r="D42" s="50"/>
      <c r="E42" s="50"/>
      <c r="F42" s="50"/>
      <c r="G42" s="16">
        <v>277000</v>
      </c>
      <c r="H42" s="16">
        <v>0</v>
      </c>
      <c r="I42" s="17">
        <f t="shared" si="0"/>
        <v>277000</v>
      </c>
    </row>
    <row r="43" spans="1:9" s="2" customFormat="1" ht="21.75" customHeight="1">
      <c r="A43" s="49" t="s">
        <v>141</v>
      </c>
      <c r="B43" s="50"/>
      <c r="C43" s="50"/>
      <c r="D43" s="50"/>
      <c r="E43" s="50"/>
      <c r="F43" s="50"/>
      <c r="G43" s="16">
        <v>30000</v>
      </c>
      <c r="H43" s="16">
        <v>842000</v>
      </c>
      <c r="I43" s="17">
        <f t="shared" ref="I43:I44" si="5">G43-H43</f>
        <v>-812000</v>
      </c>
    </row>
    <row r="44" spans="1:9" s="2" customFormat="1" ht="21.75" customHeight="1">
      <c r="A44" s="49" t="s">
        <v>145</v>
      </c>
      <c r="B44" s="50"/>
      <c r="C44" s="50"/>
      <c r="D44" s="50"/>
      <c r="E44" s="50"/>
      <c r="F44" s="50"/>
      <c r="G44" s="16">
        <v>128000</v>
      </c>
      <c r="H44" s="16">
        <v>0</v>
      </c>
      <c r="I44" s="17">
        <f t="shared" si="5"/>
        <v>128000</v>
      </c>
    </row>
    <row r="45" spans="1:9" s="2" customFormat="1" ht="21.75" customHeight="1">
      <c r="A45" s="49" t="s">
        <v>27</v>
      </c>
      <c r="B45" s="50"/>
      <c r="C45" s="50"/>
      <c r="D45" s="50"/>
      <c r="E45" s="50"/>
      <c r="F45" s="50"/>
      <c r="G45" s="16">
        <v>262000</v>
      </c>
      <c r="H45" s="16">
        <v>159000</v>
      </c>
      <c r="I45" s="17">
        <f t="shared" si="0"/>
        <v>103000</v>
      </c>
    </row>
    <row r="46" spans="1:9" s="2" customFormat="1" ht="22.5" customHeight="1">
      <c r="A46" s="49" t="s">
        <v>17</v>
      </c>
      <c r="B46" s="50"/>
      <c r="C46" s="50"/>
      <c r="D46" s="50"/>
      <c r="E46" s="50"/>
      <c r="F46" s="50"/>
      <c r="G46" s="16">
        <v>109000</v>
      </c>
      <c r="H46" s="16">
        <v>109000</v>
      </c>
      <c r="I46" s="17">
        <f t="shared" si="0"/>
        <v>0</v>
      </c>
    </row>
    <row r="47" spans="1:9" s="2" customFormat="1" ht="21.75" customHeight="1">
      <c r="A47" s="49" t="s">
        <v>18</v>
      </c>
      <c r="B47" s="50"/>
      <c r="C47" s="50"/>
      <c r="D47" s="50"/>
      <c r="E47" s="50"/>
      <c r="F47" s="50"/>
      <c r="G47" s="16">
        <v>231000</v>
      </c>
      <c r="H47" s="16">
        <v>181000</v>
      </c>
      <c r="I47" s="17">
        <f t="shared" si="0"/>
        <v>50000</v>
      </c>
    </row>
    <row r="48" spans="1:9" s="2" customFormat="1" ht="21.75" customHeight="1">
      <c r="A48" s="49" t="s">
        <v>19</v>
      </c>
      <c r="B48" s="50"/>
      <c r="C48" s="50"/>
      <c r="D48" s="50"/>
      <c r="E48" s="50"/>
      <c r="F48" s="50"/>
      <c r="G48" s="16">
        <v>81000</v>
      </c>
      <c r="H48" s="16">
        <v>81000</v>
      </c>
      <c r="I48" s="17">
        <f t="shared" si="0"/>
        <v>0</v>
      </c>
    </row>
    <row r="49" spans="1:9" s="2" customFormat="1" ht="21.75" customHeight="1">
      <c r="A49" s="49" t="s">
        <v>55</v>
      </c>
      <c r="B49" s="50"/>
      <c r="C49" s="50"/>
      <c r="D49" s="50"/>
      <c r="E49" s="50"/>
      <c r="F49" s="50"/>
      <c r="G49" s="16">
        <v>10000</v>
      </c>
      <c r="H49" s="16">
        <v>17000</v>
      </c>
      <c r="I49" s="17">
        <f t="shared" si="0"/>
        <v>-7000</v>
      </c>
    </row>
    <row r="50" spans="1:9" s="2" customFormat="1" ht="21.75" customHeight="1">
      <c r="A50" s="49" t="s">
        <v>20</v>
      </c>
      <c r="B50" s="50"/>
      <c r="C50" s="50"/>
      <c r="D50" s="50"/>
      <c r="E50" s="50"/>
      <c r="F50" s="50"/>
      <c r="G50" s="16">
        <v>115000</v>
      </c>
      <c r="H50" s="16">
        <v>25000</v>
      </c>
      <c r="I50" s="17">
        <f t="shared" si="0"/>
        <v>90000</v>
      </c>
    </row>
    <row r="51" spans="1:9" s="2" customFormat="1" ht="21.75" customHeight="1">
      <c r="A51" s="49" t="s">
        <v>119</v>
      </c>
      <c r="B51" s="50"/>
      <c r="C51" s="50"/>
      <c r="D51" s="50"/>
      <c r="E51" s="50"/>
      <c r="F51" s="50"/>
      <c r="G51" s="16">
        <v>20000</v>
      </c>
      <c r="H51" s="16">
        <v>4000</v>
      </c>
      <c r="I51" s="17">
        <f t="shared" si="0"/>
        <v>16000</v>
      </c>
    </row>
    <row r="52" spans="1:9" s="2" customFormat="1" ht="21.75" customHeight="1">
      <c r="A52" s="49" t="s">
        <v>21</v>
      </c>
      <c r="B52" s="50"/>
      <c r="C52" s="50"/>
      <c r="D52" s="50"/>
      <c r="E52" s="50"/>
      <c r="F52" s="50"/>
      <c r="G52" s="16">
        <v>16000</v>
      </c>
      <c r="H52" s="16">
        <v>16000</v>
      </c>
      <c r="I52" s="17">
        <f t="shared" si="0"/>
        <v>0</v>
      </c>
    </row>
    <row r="53" spans="1:9" s="2" customFormat="1" ht="21.75" customHeight="1">
      <c r="A53" s="49" t="s">
        <v>56</v>
      </c>
      <c r="B53" s="50"/>
      <c r="C53" s="50"/>
      <c r="D53" s="50"/>
      <c r="E53" s="50"/>
      <c r="F53" s="50"/>
      <c r="G53" s="16">
        <v>2000</v>
      </c>
      <c r="H53" s="16">
        <v>2000</v>
      </c>
      <c r="I53" s="17">
        <f t="shared" si="0"/>
        <v>0</v>
      </c>
    </row>
    <row r="54" spans="1:9" s="2" customFormat="1" ht="21.75" customHeight="1">
      <c r="A54" s="49" t="s">
        <v>22</v>
      </c>
      <c r="B54" s="50"/>
      <c r="C54" s="50"/>
      <c r="D54" s="50"/>
      <c r="E54" s="50"/>
      <c r="F54" s="50"/>
      <c r="G54" s="16">
        <v>93000</v>
      </c>
      <c r="H54" s="16">
        <v>153000</v>
      </c>
      <c r="I54" s="17">
        <f t="shared" si="0"/>
        <v>-60000</v>
      </c>
    </row>
    <row r="55" spans="1:9" s="2" customFormat="1" ht="21.75" customHeight="1">
      <c r="A55" s="49" t="s">
        <v>23</v>
      </c>
      <c r="B55" s="50"/>
      <c r="C55" s="50"/>
      <c r="D55" s="50"/>
      <c r="E55" s="50"/>
      <c r="F55" s="50"/>
      <c r="G55" s="16">
        <v>113000</v>
      </c>
      <c r="H55" s="16">
        <v>113000</v>
      </c>
      <c r="I55" s="17">
        <f t="shared" si="0"/>
        <v>0</v>
      </c>
    </row>
    <row r="56" spans="1:9" s="2" customFormat="1" ht="21.75" customHeight="1">
      <c r="A56" s="49" t="s">
        <v>59</v>
      </c>
      <c r="B56" s="50"/>
      <c r="C56" s="50"/>
      <c r="D56" s="50"/>
      <c r="E56" s="50"/>
      <c r="F56" s="50"/>
      <c r="G56" s="16">
        <v>22000</v>
      </c>
      <c r="H56" s="16">
        <v>22000</v>
      </c>
      <c r="I56" s="17">
        <f t="shared" si="0"/>
        <v>0</v>
      </c>
    </row>
    <row r="57" spans="1:9" s="2" customFormat="1" ht="21.75" customHeight="1">
      <c r="A57" s="49" t="s">
        <v>28</v>
      </c>
      <c r="B57" s="50"/>
      <c r="C57" s="50"/>
      <c r="D57" s="50"/>
      <c r="E57" s="50"/>
      <c r="F57" s="50"/>
      <c r="G57" s="16">
        <v>10000</v>
      </c>
      <c r="H57" s="16">
        <v>10000</v>
      </c>
      <c r="I57" s="17">
        <f t="shared" si="0"/>
        <v>0</v>
      </c>
    </row>
    <row r="58" spans="1:9" s="2" customFormat="1" ht="21.75" customHeight="1">
      <c r="A58" s="49" t="s">
        <v>29</v>
      </c>
      <c r="B58" s="50"/>
      <c r="C58" s="50"/>
      <c r="D58" s="50"/>
      <c r="E58" s="50"/>
      <c r="F58" s="50"/>
      <c r="G58" s="19">
        <v>9000</v>
      </c>
      <c r="H58" s="19">
        <v>9000</v>
      </c>
      <c r="I58" s="17">
        <f t="shared" si="0"/>
        <v>0</v>
      </c>
    </row>
    <row r="59" spans="1:9" s="2" customFormat="1" ht="21.75" customHeight="1">
      <c r="A59" s="49" t="s">
        <v>30</v>
      </c>
      <c r="B59" s="50"/>
      <c r="C59" s="50"/>
      <c r="D59" s="50"/>
      <c r="E59" s="50"/>
      <c r="F59" s="50"/>
      <c r="G59" s="20">
        <f>G24+G40</f>
        <v>9767000</v>
      </c>
      <c r="H59" s="20">
        <f>H24+H40</f>
        <v>9988000</v>
      </c>
      <c r="I59" s="21">
        <f t="shared" si="0"/>
        <v>-221000</v>
      </c>
    </row>
    <row r="60" spans="1:9" s="2" customFormat="1" ht="21.75" customHeight="1">
      <c r="A60" s="49" t="s">
        <v>31</v>
      </c>
      <c r="B60" s="50"/>
      <c r="C60" s="50"/>
      <c r="D60" s="50"/>
      <c r="E60" s="50"/>
      <c r="F60" s="50"/>
      <c r="G60" s="7">
        <f>SUM(G22-G59)</f>
        <v>0</v>
      </c>
      <c r="H60" s="7">
        <f>SUM(H22-H59)</f>
        <v>0</v>
      </c>
      <c r="I60" s="21">
        <f>SUM(I22-I59)</f>
        <v>0</v>
      </c>
    </row>
    <row r="61" spans="1:9" s="2" customFormat="1" ht="21.75" customHeight="1">
      <c r="A61" s="49" t="s">
        <v>32</v>
      </c>
      <c r="B61" s="50"/>
      <c r="C61" s="50"/>
      <c r="D61" s="50"/>
      <c r="E61" s="50"/>
      <c r="F61" s="50"/>
      <c r="G61" s="7">
        <v>0</v>
      </c>
      <c r="H61" s="7">
        <v>0</v>
      </c>
      <c r="I61" s="21">
        <v>0</v>
      </c>
    </row>
    <row r="62" spans="1:9" s="2" customFormat="1" ht="21.75" customHeight="1">
      <c r="A62" s="49" t="s">
        <v>33</v>
      </c>
      <c r="B62" s="50"/>
      <c r="C62" s="50"/>
      <c r="D62" s="50"/>
      <c r="E62" s="50"/>
      <c r="F62" s="50"/>
      <c r="G62" s="7">
        <f>SUM(G60)</f>
        <v>0</v>
      </c>
      <c r="H62" s="7">
        <f>SUM(H60)</f>
        <v>0</v>
      </c>
      <c r="I62" s="21">
        <f>SUM(G62-H62)</f>
        <v>0</v>
      </c>
    </row>
    <row r="63" spans="1:9" s="2" customFormat="1" ht="21.75" customHeight="1">
      <c r="A63" s="49" t="s">
        <v>34</v>
      </c>
      <c r="B63" s="50"/>
      <c r="C63" s="50"/>
      <c r="D63" s="50"/>
      <c r="E63" s="50"/>
      <c r="F63" s="50"/>
      <c r="G63" s="8"/>
      <c r="H63" s="8"/>
      <c r="I63" s="23"/>
    </row>
    <row r="64" spans="1:9" s="2" customFormat="1" ht="20.25" customHeight="1">
      <c r="A64" s="49" t="s">
        <v>35</v>
      </c>
      <c r="B64" s="50"/>
      <c r="C64" s="50"/>
      <c r="D64" s="50"/>
      <c r="E64" s="50"/>
      <c r="F64" s="50"/>
      <c r="G64" s="25"/>
      <c r="H64" s="25"/>
      <c r="I64" s="24"/>
    </row>
    <row r="65" spans="1:13" s="2" customFormat="1" ht="20.25" customHeight="1">
      <c r="A65" s="49" t="s">
        <v>36</v>
      </c>
      <c r="B65" s="50"/>
      <c r="C65" s="50"/>
      <c r="D65" s="50"/>
      <c r="E65" s="50"/>
      <c r="F65" s="50"/>
      <c r="G65" s="7">
        <v>0</v>
      </c>
      <c r="H65" s="7">
        <v>0</v>
      </c>
      <c r="I65" s="21">
        <v>0</v>
      </c>
    </row>
    <row r="66" spans="1:13" s="2" customFormat="1" ht="20.25" customHeight="1">
      <c r="A66" s="49" t="s">
        <v>37</v>
      </c>
      <c r="B66" s="50"/>
      <c r="C66" s="50"/>
      <c r="D66" s="50"/>
      <c r="E66" s="50"/>
      <c r="F66" s="50"/>
      <c r="G66" s="7"/>
      <c r="H66" s="7"/>
      <c r="I66" s="21"/>
    </row>
    <row r="67" spans="1:13" s="2" customFormat="1" ht="20.25" customHeight="1">
      <c r="A67" s="49" t="s">
        <v>38</v>
      </c>
      <c r="B67" s="50"/>
      <c r="C67" s="50"/>
      <c r="D67" s="50"/>
      <c r="E67" s="50"/>
      <c r="F67" s="50"/>
      <c r="G67" s="7">
        <v>0</v>
      </c>
      <c r="H67" s="7">
        <v>0</v>
      </c>
      <c r="I67" s="21">
        <v>0</v>
      </c>
    </row>
    <row r="68" spans="1:13" s="2" customFormat="1" ht="20.25" customHeight="1">
      <c r="A68" s="49" t="s">
        <v>39</v>
      </c>
      <c r="B68" s="50"/>
      <c r="C68" s="50"/>
      <c r="D68" s="50"/>
      <c r="E68" s="50"/>
      <c r="F68" s="50"/>
      <c r="G68" s="7">
        <v>0</v>
      </c>
      <c r="H68" s="7">
        <v>0</v>
      </c>
      <c r="I68" s="21">
        <v>0</v>
      </c>
    </row>
    <row r="69" spans="1:13" s="2" customFormat="1" ht="20.25" customHeight="1">
      <c r="A69" s="49" t="s">
        <v>40</v>
      </c>
      <c r="B69" s="50"/>
      <c r="C69" s="50"/>
      <c r="D69" s="50"/>
      <c r="E69" s="50"/>
      <c r="F69" s="50"/>
      <c r="G69" s="7">
        <f>G60</f>
        <v>0</v>
      </c>
      <c r="H69" s="7">
        <f>H60</f>
        <v>0</v>
      </c>
      <c r="I69" s="21">
        <f t="shared" ref="I69" si="6">I60</f>
        <v>0</v>
      </c>
    </row>
    <row r="70" spans="1:13" s="2" customFormat="1" ht="20.25" customHeight="1">
      <c r="A70" s="49" t="s">
        <v>41</v>
      </c>
      <c r="B70" s="50"/>
      <c r="C70" s="50"/>
      <c r="D70" s="50"/>
      <c r="E70" s="50"/>
      <c r="F70" s="50"/>
      <c r="G70" s="31">
        <v>9122483</v>
      </c>
      <c r="H70" s="31">
        <v>8464602</v>
      </c>
      <c r="I70" s="31">
        <f>SUM(G70-H70)</f>
        <v>657881</v>
      </c>
    </row>
    <row r="71" spans="1:13" s="2" customFormat="1" ht="20.25" customHeight="1">
      <c r="A71" s="49" t="s">
        <v>42</v>
      </c>
      <c r="B71" s="50"/>
      <c r="C71" s="50"/>
      <c r="D71" s="50"/>
      <c r="E71" s="50"/>
      <c r="F71" s="50"/>
      <c r="G71" s="7">
        <f>SUM(G70+G60)</f>
        <v>9122483</v>
      </c>
      <c r="H71" s="7">
        <f>SUM(H70+H60)</f>
        <v>8464602</v>
      </c>
      <c r="I71" s="21">
        <f>SUM(G71-H71)</f>
        <v>657881</v>
      </c>
    </row>
    <row r="72" spans="1:13" s="2" customFormat="1" ht="20.25" customHeight="1">
      <c r="A72" s="49" t="s">
        <v>43</v>
      </c>
      <c r="B72" s="50"/>
      <c r="C72" s="50"/>
      <c r="D72" s="50"/>
      <c r="E72" s="50"/>
      <c r="F72" s="50"/>
      <c r="G72" s="26"/>
      <c r="H72" s="26"/>
      <c r="I72" s="27"/>
    </row>
    <row r="73" spans="1:13" s="2" customFormat="1" ht="20.25" customHeight="1">
      <c r="A73" s="49" t="s">
        <v>44</v>
      </c>
      <c r="B73" s="50"/>
      <c r="C73" s="50"/>
      <c r="D73" s="50"/>
      <c r="E73" s="50"/>
      <c r="F73" s="50"/>
      <c r="G73" s="7">
        <v>0</v>
      </c>
      <c r="H73" s="7">
        <v>0</v>
      </c>
      <c r="I73" s="21">
        <v>0</v>
      </c>
      <c r="J73" s="30" t="s">
        <v>129</v>
      </c>
      <c r="K73" s="5"/>
      <c r="L73" s="5"/>
      <c r="M73" s="5"/>
    </row>
    <row r="74" spans="1:13" s="2" customFormat="1" ht="21.75" customHeight="1">
      <c r="A74" s="49" t="s">
        <v>45</v>
      </c>
      <c r="B74" s="50"/>
      <c r="C74" s="50"/>
      <c r="D74" s="50"/>
      <c r="E74" s="50"/>
      <c r="F74" s="50"/>
      <c r="G74" s="7">
        <v>0</v>
      </c>
      <c r="H74" s="31">
        <v>0</v>
      </c>
      <c r="I74" s="21">
        <v>0</v>
      </c>
      <c r="K74" s="5" t="s">
        <v>128</v>
      </c>
      <c r="L74" s="5"/>
      <c r="M74" s="5"/>
    </row>
    <row r="75" spans="1:13" s="2" customFormat="1" ht="21.75" customHeight="1">
      <c r="A75" s="49" t="s">
        <v>46</v>
      </c>
      <c r="B75" s="50"/>
      <c r="C75" s="50"/>
      <c r="D75" s="50"/>
      <c r="E75" s="50"/>
      <c r="F75" s="50"/>
      <c r="G75" s="7">
        <v>0</v>
      </c>
      <c r="H75" s="7">
        <v>0</v>
      </c>
      <c r="I75" s="21">
        <v>0</v>
      </c>
      <c r="K75" s="5"/>
      <c r="L75" s="5"/>
      <c r="M75" s="5"/>
    </row>
    <row r="76" spans="1:13" s="2" customFormat="1" ht="20.25" customHeight="1">
      <c r="A76" s="59" t="s">
        <v>121</v>
      </c>
      <c r="B76" s="53"/>
      <c r="C76" s="53"/>
      <c r="D76" s="53"/>
      <c r="E76" s="53"/>
      <c r="F76" s="53"/>
      <c r="G76" s="7">
        <f>SUM(G71)</f>
        <v>9122483</v>
      </c>
      <c r="H76" s="7">
        <f>SUM(H71)</f>
        <v>8464602</v>
      </c>
      <c r="I76" s="21">
        <f>SUM(G76-H76)</f>
        <v>657881</v>
      </c>
    </row>
    <row r="77" spans="1:13" s="2" customFormat="1" ht="20.25" customHeight="1">
      <c r="A77" s="58" t="s">
        <v>60</v>
      </c>
      <c r="B77" s="58"/>
      <c r="C77" s="58"/>
      <c r="D77" s="58"/>
      <c r="E77" s="58"/>
      <c r="F77" s="58"/>
      <c r="G77" s="28"/>
      <c r="H77" s="28"/>
      <c r="I77" s="9"/>
    </row>
    <row r="78" spans="1:13" s="2" customFormat="1" ht="20.25" customHeight="1">
      <c r="I78" s="3"/>
    </row>
    <row r="79" spans="1:13" s="2" customFormat="1" ht="20.25" customHeight="1">
      <c r="I79" s="3"/>
      <c r="J79" s="3"/>
    </row>
    <row r="80" spans="1:13" s="2" customFormat="1" ht="21.75" customHeight="1">
      <c r="A80" s="11"/>
      <c r="B80" s="11"/>
      <c r="C80" s="11"/>
      <c r="D80" s="11"/>
      <c r="E80" s="11"/>
      <c r="F80" s="11"/>
      <c r="G80" s="11"/>
      <c r="H80" s="11"/>
      <c r="I80" s="29"/>
    </row>
    <row r="81" spans="1:10" s="2" customFormat="1">
      <c r="A81" s="11"/>
      <c r="B81" s="11"/>
      <c r="C81" s="11"/>
      <c r="D81" s="11"/>
      <c r="E81" s="11"/>
      <c r="F81" s="11"/>
      <c r="G81" s="11"/>
      <c r="H81" s="11"/>
      <c r="I81" s="29"/>
    </row>
    <row r="82" spans="1:10" s="2" customFormat="1">
      <c r="A82" s="11"/>
      <c r="B82" s="11"/>
      <c r="C82" s="11"/>
      <c r="D82" s="11"/>
      <c r="E82" s="11"/>
      <c r="F82" s="11"/>
      <c r="G82" s="11"/>
      <c r="H82" s="11"/>
      <c r="I82" s="29"/>
    </row>
    <row r="83" spans="1:10" s="2" customFormat="1">
      <c r="A83" s="11"/>
      <c r="B83" s="11"/>
      <c r="C83" s="11"/>
      <c r="D83" s="11"/>
      <c r="E83" s="11"/>
      <c r="F83" s="11"/>
      <c r="G83" s="11"/>
      <c r="H83" s="11"/>
      <c r="I83" s="29"/>
      <c r="J83" s="11"/>
    </row>
  </sheetData>
  <mergeCells count="76">
    <mergeCell ref="A53:F53"/>
    <mergeCell ref="A75:F75"/>
    <mergeCell ref="A15:F15"/>
    <mergeCell ref="A65:F65"/>
    <mergeCell ref="A55:F55"/>
    <mergeCell ref="A56:F56"/>
    <mergeCell ref="A57:F57"/>
    <mergeCell ref="A58:F58"/>
    <mergeCell ref="A60:F60"/>
    <mergeCell ref="A61:F61"/>
    <mergeCell ref="A62:F62"/>
    <mergeCell ref="A63:F63"/>
    <mergeCell ref="A64:F64"/>
    <mergeCell ref="A59:F59"/>
    <mergeCell ref="A54:F54"/>
    <mergeCell ref="A37:F37"/>
    <mergeCell ref="A76:F76"/>
    <mergeCell ref="A77:F77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38:F38"/>
    <mergeCell ref="A40:F40"/>
    <mergeCell ref="A41:F41"/>
    <mergeCell ref="A42:F42"/>
    <mergeCell ref="A49:F49"/>
    <mergeCell ref="A50:F50"/>
    <mergeCell ref="A39:F39"/>
    <mergeCell ref="A51:F51"/>
    <mergeCell ref="A52:F52"/>
    <mergeCell ref="A48:F48"/>
    <mergeCell ref="A45:F45"/>
    <mergeCell ref="A46:F46"/>
    <mergeCell ref="A47:F47"/>
    <mergeCell ref="A43:F43"/>
    <mergeCell ref="A44:F44"/>
    <mergeCell ref="A36:F36"/>
    <mergeCell ref="A25:F25"/>
    <mergeCell ref="A26:F26"/>
    <mergeCell ref="A28:F28"/>
    <mergeCell ref="A29:F29"/>
    <mergeCell ref="A30:F30"/>
    <mergeCell ref="A31:F31"/>
    <mergeCell ref="A32:F32"/>
    <mergeCell ref="A33:F33"/>
    <mergeCell ref="A34:F34"/>
    <mergeCell ref="A35:F35"/>
    <mergeCell ref="A27:F27"/>
    <mergeCell ref="A24:F24"/>
    <mergeCell ref="A13:F13"/>
    <mergeCell ref="A14:F14"/>
    <mergeCell ref="A16:F16"/>
    <mergeCell ref="A17:F17"/>
    <mergeCell ref="A19:F19"/>
    <mergeCell ref="A20:F20"/>
    <mergeCell ref="A21:F21"/>
    <mergeCell ref="A22:F22"/>
    <mergeCell ref="A23:F23"/>
    <mergeCell ref="A18:F18"/>
    <mergeCell ref="A12:F12"/>
    <mergeCell ref="A2:I3"/>
    <mergeCell ref="A4:I4"/>
    <mergeCell ref="A5:F5"/>
    <mergeCell ref="A6:F6"/>
    <mergeCell ref="G6:I6"/>
    <mergeCell ref="A7:F7"/>
    <mergeCell ref="A8:F8"/>
    <mergeCell ref="A9:F9"/>
    <mergeCell ref="A10:F10"/>
    <mergeCell ref="A11:F11"/>
  </mergeCells>
  <phoneticPr fontId="1"/>
  <pageMargins left="0.70866141732283472" right="0.70866141732283472" top="0.55118110236220474" bottom="0.55118110236220474" header="0.31496062992125984" footer="0.31496062992125984"/>
  <pageSetup paperSize="9" scale="96" orientation="portrait" r:id="rId1"/>
  <rowBreaks count="1" manualBreakCount="1">
    <brk id="39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92DA-0EFB-4AD9-9509-356088FE7782}">
  <dimension ref="A1:S84"/>
  <sheetViews>
    <sheetView zoomScaleNormal="100" workbookViewId="0">
      <selection activeCell="J30" sqref="J30:K30"/>
    </sheetView>
  </sheetViews>
  <sheetFormatPr defaultRowHeight="13.5"/>
  <cols>
    <col min="7" max="7" width="0.75" customWidth="1"/>
    <col min="8" max="8" width="4.125" customWidth="1"/>
    <col min="9" max="9" width="14.625" customWidth="1"/>
    <col min="10" max="10" width="2.625" customWidth="1"/>
    <col min="11" max="11" width="14.625" customWidth="1"/>
    <col min="12" max="12" width="2.625" customWidth="1"/>
    <col min="13" max="13" width="14.625" customWidth="1"/>
    <col min="14" max="14" width="2.625" customWidth="1"/>
    <col min="15" max="15" width="14.625" customWidth="1"/>
    <col min="16" max="16" width="3.375" customWidth="1"/>
    <col min="17" max="17" width="12.75" customWidth="1"/>
    <col min="18" max="18" width="2.625" customWidth="1"/>
    <col min="19" max="19" width="11.125" customWidth="1"/>
  </cols>
  <sheetData>
    <row r="1" spans="1:1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>
      <c r="A2" s="72" t="s">
        <v>134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>
      <c r="A5" s="4"/>
      <c r="B5" s="4"/>
      <c r="C5" s="4"/>
      <c r="D5" s="4"/>
      <c r="E5" s="4"/>
      <c r="F5" s="4"/>
      <c r="G5" s="4"/>
      <c r="H5" s="74" t="s">
        <v>0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>
      <c r="A6" s="75" t="s">
        <v>1</v>
      </c>
      <c r="B6" s="76"/>
      <c r="C6" s="76"/>
      <c r="D6" s="76"/>
      <c r="E6" s="76"/>
      <c r="F6" s="76"/>
      <c r="G6" s="77"/>
      <c r="H6" s="81" t="s">
        <v>125</v>
      </c>
      <c r="I6" s="82"/>
      <c r="J6" s="82"/>
      <c r="K6" s="82"/>
      <c r="L6" s="82"/>
      <c r="M6" s="82"/>
      <c r="N6" s="82"/>
      <c r="O6" s="83"/>
      <c r="P6" s="84" t="s">
        <v>126</v>
      </c>
      <c r="Q6" s="85"/>
      <c r="R6" s="81" t="s">
        <v>2</v>
      </c>
      <c r="S6" s="83"/>
    </row>
    <row r="7" spans="1:19" ht="36" customHeight="1">
      <c r="A7" s="78"/>
      <c r="B7" s="79"/>
      <c r="C7" s="79"/>
      <c r="D7" s="79"/>
      <c r="E7" s="79"/>
      <c r="F7" s="79"/>
      <c r="G7" s="80"/>
      <c r="H7" s="90" t="s">
        <v>61</v>
      </c>
      <c r="I7" s="91"/>
      <c r="J7" s="90" t="s">
        <v>136</v>
      </c>
      <c r="K7" s="92"/>
      <c r="L7" s="90" t="s">
        <v>137</v>
      </c>
      <c r="M7" s="92"/>
      <c r="N7" s="90" t="s">
        <v>138</v>
      </c>
      <c r="O7" s="92"/>
      <c r="P7" s="86"/>
      <c r="Q7" s="87"/>
      <c r="R7" s="88"/>
      <c r="S7" s="89"/>
    </row>
    <row r="8" spans="1:19" ht="15" customHeight="1">
      <c r="A8" s="93" t="s">
        <v>3</v>
      </c>
      <c r="B8" s="94"/>
      <c r="C8" s="94"/>
      <c r="D8" s="94"/>
      <c r="E8" s="94"/>
      <c r="F8" s="94"/>
      <c r="G8" s="95"/>
      <c r="H8" s="66"/>
      <c r="I8" s="67"/>
      <c r="J8" s="66"/>
      <c r="K8" s="67"/>
      <c r="L8" s="66"/>
      <c r="M8" s="67"/>
      <c r="N8" s="35"/>
      <c r="O8" s="34"/>
      <c r="P8" s="66"/>
      <c r="Q8" s="67"/>
      <c r="R8" s="68"/>
      <c r="S8" s="67"/>
    </row>
    <row r="9" spans="1:19" ht="15" customHeight="1">
      <c r="A9" s="60" t="s">
        <v>4</v>
      </c>
      <c r="B9" s="61"/>
      <c r="C9" s="61"/>
      <c r="D9" s="61"/>
      <c r="E9" s="61"/>
      <c r="F9" s="61"/>
      <c r="G9" s="62"/>
      <c r="H9" s="69"/>
      <c r="I9" s="70"/>
      <c r="J9" s="69"/>
      <c r="K9" s="70"/>
      <c r="L9" s="69"/>
      <c r="M9" s="70"/>
      <c r="N9" s="37"/>
      <c r="O9" s="36"/>
      <c r="P9" s="69"/>
      <c r="Q9" s="70"/>
      <c r="R9" s="71"/>
      <c r="S9" s="70"/>
    </row>
    <row r="10" spans="1:19" ht="15" customHeight="1">
      <c r="A10" s="60" t="s">
        <v>5</v>
      </c>
      <c r="B10" s="61"/>
      <c r="C10" s="61"/>
      <c r="D10" s="61"/>
      <c r="E10" s="61"/>
      <c r="F10" s="61"/>
      <c r="G10" s="62"/>
      <c r="H10" s="69"/>
      <c r="I10" s="70"/>
      <c r="J10" s="69"/>
      <c r="K10" s="70"/>
      <c r="L10" s="69"/>
      <c r="M10" s="70"/>
      <c r="N10" s="37"/>
      <c r="O10" s="36"/>
      <c r="P10" s="69"/>
      <c r="Q10" s="70"/>
      <c r="R10" s="71"/>
      <c r="S10" s="70"/>
    </row>
    <row r="11" spans="1:19" ht="15" customHeight="1">
      <c r="A11" s="60" t="s">
        <v>6</v>
      </c>
      <c r="B11" s="61"/>
      <c r="C11" s="61"/>
      <c r="D11" s="61"/>
      <c r="E11" s="61"/>
      <c r="F11" s="61"/>
      <c r="G11" s="62"/>
      <c r="H11" s="65">
        <v>0</v>
      </c>
      <c r="I11" s="64"/>
      <c r="J11" s="65">
        <f>SUM(J12)</f>
        <v>0</v>
      </c>
      <c r="K11" s="64"/>
      <c r="L11" s="65">
        <f>SUM(L12)</f>
        <v>0</v>
      </c>
      <c r="M11" s="64"/>
      <c r="N11" s="41"/>
      <c r="O11" s="40">
        <v>0</v>
      </c>
      <c r="P11" s="65">
        <f>SUM(P12)</f>
        <v>2950000</v>
      </c>
      <c r="Q11" s="64"/>
      <c r="R11" s="63">
        <f>SUM(R12)</f>
        <v>2950000</v>
      </c>
      <c r="S11" s="64"/>
    </row>
    <row r="12" spans="1:19" ht="15" customHeight="1">
      <c r="A12" s="60" t="s">
        <v>7</v>
      </c>
      <c r="B12" s="61"/>
      <c r="C12" s="61"/>
      <c r="D12" s="61"/>
      <c r="E12" s="61"/>
      <c r="F12" s="61"/>
      <c r="G12" s="62"/>
      <c r="H12" s="65"/>
      <c r="I12" s="64"/>
      <c r="J12" s="65"/>
      <c r="K12" s="64"/>
      <c r="L12" s="65"/>
      <c r="M12" s="64"/>
      <c r="N12" s="41"/>
      <c r="O12" s="40"/>
      <c r="P12" s="65">
        <v>2950000</v>
      </c>
      <c r="Q12" s="64"/>
      <c r="R12" s="63">
        <f>SUM(H12:Q12)</f>
        <v>2950000</v>
      </c>
      <c r="S12" s="64"/>
    </row>
    <row r="13" spans="1:19" ht="15" customHeight="1">
      <c r="A13" s="60" t="s">
        <v>8</v>
      </c>
      <c r="B13" s="61"/>
      <c r="C13" s="61"/>
      <c r="D13" s="61"/>
      <c r="E13" s="61"/>
      <c r="F13" s="61"/>
      <c r="G13" s="62"/>
      <c r="H13" s="65">
        <f>SUM(H14+H15)</f>
        <v>5480000</v>
      </c>
      <c r="I13" s="64"/>
      <c r="J13" s="65">
        <f t="shared" ref="J13" si="0">SUM(J14+J15)</f>
        <v>0</v>
      </c>
      <c r="K13" s="64"/>
      <c r="L13" s="65">
        <f t="shared" ref="L13" si="1">SUM(L14+L15)</f>
        <v>0</v>
      </c>
      <c r="M13" s="64"/>
      <c r="N13" s="41"/>
      <c r="O13" s="40">
        <v>0</v>
      </c>
      <c r="P13" s="65">
        <f t="shared" ref="P13" si="2">SUM(P14+P15)</f>
        <v>851000</v>
      </c>
      <c r="Q13" s="64"/>
      <c r="R13" s="63">
        <f t="shared" ref="R13" si="3">SUM(R14+R15)</f>
        <v>6331000</v>
      </c>
      <c r="S13" s="64"/>
    </row>
    <row r="14" spans="1:19" ht="15" customHeight="1">
      <c r="A14" s="60" t="s">
        <v>9</v>
      </c>
      <c r="B14" s="61"/>
      <c r="C14" s="61"/>
      <c r="D14" s="61"/>
      <c r="E14" s="61"/>
      <c r="F14" s="61"/>
      <c r="G14" s="62"/>
      <c r="H14" s="65">
        <v>5480000</v>
      </c>
      <c r="I14" s="64"/>
      <c r="J14" s="65"/>
      <c r="K14" s="64"/>
      <c r="L14" s="65"/>
      <c r="M14" s="64"/>
      <c r="N14" s="41"/>
      <c r="O14" s="40"/>
      <c r="P14" s="65"/>
      <c r="Q14" s="64"/>
      <c r="R14" s="63">
        <f>SUM(H14:Q14)</f>
        <v>5480000</v>
      </c>
      <c r="S14" s="64"/>
    </row>
    <row r="15" spans="1:19" ht="15" customHeight="1">
      <c r="A15" s="60" t="s">
        <v>10</v>
      </c>
      <c r="B15" s="61"/>
      <c r="C15" s="61"/>
      <c r="D15" s="61"/>
      <c r="E15" s="61"/>
      <c r="F15" s="61"/>
      <c r="G15" s="62"/>
      <c r="H15" s="65"/>
      <c r="I15" s="64"/>
      <c r="J15" s="65"/>
      <c r="K15" s="64"/>
      <c r="L15" s="65"/>
      <c r="M15" s="64"/>
      <c r="N15" s="41"/>
      <c r="O15" s="40"/>
      <c r="P15" s="65">
        <v>851000</v>
      </c>
      <c r="Q15" s="64"/>
      <c r="R15" s="63">
        <f>SUM(H15:Q15)</f>
        <v>851000</v>
      </c>
      <c r="S15" s="64"/>
    </row>
    <row r="16" spans="1:19" ht="15" customHeight="1">
      <c r="A16" s="60" t="s">
        <v>11</v>
      </c>
      <c r="B16" s="61"/>
      <c r="C16" s="61"/>
      <c r="D16" s="61"/>
      <c r="E16" s="61"/>
      <c r="F16" s="61"/>
      <c r="G16" s="62"/>
      <c r="H16" s="65">
        <f>SUM(H17:I18)</f>
        <v>0</v>
      </c>
      <c r="I16" s="64"/>
      <c r="J16" s="65">
        <f>SUM(J17:K18)</f>
        <v>80000</v>
      </c>
      <c r="K16" s="64"/>
      <c r="L16" s="65">
        <f>SUM(L17:M18)</f>
        <v>375000</v>
      </c>
      <c r="M16" s="64"/>
      <c r="N16" s="41"/>
      <c r="O16" s="40">
        <v>0</v>
      </c>
      <c r="P16" s="65">
        <f>SUM(P17:Q18)</f>
        <v>0</v>
      </c>
      <c r="Q16" s="64"/>
      <c r="R16" s="63">
        <f t="shared" ref="R16:R62" si="4">SUM(H16:Q16)</f>
        <v>455000</v>
      </c>
      <c r="S16" s="64"/>
    </row>
    <row r="17" spans="1:19" ht="15" customHeight="1">
      <c r="A17" s="60" t="s">
        <v>52</v>
      </c>
      <c r="B17" s="61"/>
      <c r="C17" s="61"/>
      <c r="D17" s="61"/>
      <c r="E17" s="61"/>
      <c r="F17" s="61"/>
      <c r="G17" s="62"/>
      <c r="H17" s="65"/>
      <c r="I17" s="64"/>
      <c r="J17" s="65"/>
      <c r="K17" s="64"/>
      <c r="L17" s="65">
        <v>375000</v>
      </c>
      <c r="M17" s="64"/>
      <c r="N17" s="41"/>
      <c r="O17" s="40"/>
      <c r="P17" s="65"/>
      <c r="Q17" s="64"/>
      <c r="R17" s="63">
        <f t="shared" si="4"/>
        <v>375000</v>
      </c>
      <c r="S17" s="64"/>
    </row>
    <row r="18" spans="1:19" ht="15" customHeight="1">
      <c r="A18" s="60" t="s">
        <v>62</v>
      </c>
      <c r="B18" s="61"/>
      <c r="C18" s="61"/>
      <c r="D18" s="61"/>
      <c r="E18" s="61"/>
      <c r="F18" s="61"/>
      <c r="G18" s="62"/>
      <c r="H18" s="65"/>
      <c r="I18" s="64"/>
      <c r="J18" s="65">
        <v>80000</v>
      </c>
      <c r="K18" s="64"/>
      <c r="L18" s="65"/>
      <c r="M18" s="64"/>
      <c r="N18" s="41"/>
      <c r="O18" s="40"/>
      <c r="P18" s="65"/>
      <c r="Q18" s="64"/>
      <c r="R18" s="63">
        <f t="shared" si="4"/>
        <v>80000</v>
      </c>
      <c r="S18" s="64"/>
    </row>
    <row r="19" spans="1:19" ht="15" customHeight="1">
      <c r="A19" s="60" t="s">
        <v>12</v>
      </c>
      <c r="B19" s="61"/>
      <c r="C19" s="61"/>
      <c r="D19" s="61"/>
      <c r="E19" s="61"/>
      <c r="F19" s="61"/>
      <c r="G19" s="62"/>
      <c r="H19" s="65">
        <f>SUM(H21)</f>
        <v>30000</v>
      </c>
      <c r="I19" s="64"/>
      <c r="J19" s="65">
        <f>SUM(J21)</f>
        <v>0</v>
      </c>
      <c r="K19" s="64"/>
      <c r="L19" s="65">
        <f>SUM(L21)</f>
        <v>0</v>
      </c>
      <c r="M19" s="64"/>
      <c r="N19" s="41"/>
      <c r="O19" s="40">
        <v>0</v>
      </c>
      <c r="P19" s="65">
        <f>SUM(P21+P20)</f>
        <v>1000</v>
      </c>
      <c r="Q19" s="64"/>
      <c r="R19" s="63">
        <f t="shared" si="4"/>
        <v>31000</v>
      </c>
      <c r="S19" s="64"/>
    </row>
    <row r="20" spans="1:19" ht="15" customHeight="1">
      <c r="A20" s="60" t="s">
        <v>13</v>
      </c>
      <c r="B20" s="61"/>
      <c r="C20" s="61"/>
      <c r="D20" s="61"/>
      <c r="E20" s="61"/>
      <c r="F20" s="61"/>
      <c r="G20" s="62"/>
      <c r="H20" s="65"/>
      <c r="I20" s="64"/>
      <c r="J20" s="65"/>
      <c r="K20" s="64"/>
      <c r="L20" s="65"/>
      <c r="M20" s="64"/>
      <c r="N20" s="41"/>
      <c r="O20" s="40"/>
      <c r="P20" s="65">
        <v>1000</v>
      </c>
      <c r="Q20" s="64"/>
      <c r="R20" s="63">
        <f t="shared" si="4"/>
        <v>1000</v>
      </c>
      <c r="S20" s="64"/>
    </row>
    <row r="21" spans="1:19" ht="15" customHeight="1">
      <c r="A21" s="60" t="s">
        <v>152</v>
      </c>
      <c r="B21" s="61"/>
      <c r="C21" s="61"/>
      <c r="D21" s="61"/>
      <c r="E21" s="61"/>
      <c r="F21" s="61"/>
      <c r="G21" s="62"/>
      <c r="H21" s="65">
        <v>30000</v>
      </c>
      <c r="I21" s="64"/>
      <c r="J21" s="65"/>
      <c r="K21" s="64"/>
      <c r="L21" s="65"/>
      <c r="M21" s="64"/>
      <c r="N21" s="38"/>
      <c r="O21" s="39"/>
      <c r="P21" s="65"/>
      <c r="Q21" s="64"/>
      <c r="R21" s="63">
        <f t="shared" si="4"/>
        <v>30000</v>
      </c>
      <c r="S21" s="64"/>
    </row>
    <row r="22" spans="1:19" ht="15" customHeight="1">
      <c r="A22" s="60" t="s">
        <v>14</v>
      </c>
      <c r="B22" s="61"/>
      <c r="C22" s="61"/>
      <c r="D22" s="61"/>
      <c r="E22" s="61"/>
      <c r="F22" s="61"/>
      <c r="G22" s="62"/>
      <c r="H22" s="96">
        <f>SUM(H11+H13+H19+H16)</f>
        <v>5510000</v>
      </c>
      <c r="I22" s="97"/>
      <c r="J22" s="96">
        <f>SUM(J11+J13+J19+J16)</f>
        <v>80000</v>
      </c>
      <c r="K22" s="97"/>
      <c r="L22" s="96">
        <f>SUM(L11+L13+L19+L16)</f>
        <v>375000</v>
      </c>
      <c r="M22" s="97"/>
      <c r="N22" s="32"/>
      <c r="O22" s="32">
        <v>0</v>
      </c>
      <c r="P22" s="98">
        <f>SUM(P11+P13+P19+P16)</f>
        <v>3802000</v>
      </c>
      <c r="Q22" s="97"/>
      <c r="R22" s="98">
        <f t="shared" si="4"/>
        <v>9767000</v>
      </c>
      <c r="S22" s="97"/>
    </row>
    <row r="23" spans="1:19" ht="15" customHeight="1">
      <c r="A23" s="60" t="s">
        <v>15</v>
      </c>
      <c r="B23" s="61"/>
      <c r="C23" s="61"/>
      <c r="D23" s="61"/>
      <c r="E23" s="61"/>
      <c r="F23" s="61"/>
      <c r="G23" s="62"/>
      <c r="H23" s="68"/>
      <c r="I23" s="67"/>
      <c r="J23" s="68"/>
      <c r="K23" s="67"/>
      <c r="L23" s="68"/>
      <c r="M23" s="67"/>
      <c r="N23" s="33"/>
      <c r="O23" s="33"/>
      <c r="P23" s="68"/>
      <c r="Q23" s="67"/>
      <c r="R23" s="99"/>
      <c r="S23" s="100"/>
    </row>
    <row r="24" spans="1:19" ht="15" customHeight="1">
      <c r="A24" s="60" t="s">
        <v>16</v>
      </c>
      <c r="B24" s="61"/>
      <c r="C24" s="61"/>
      <c r="D24" s="61"/>
      <c r="E24" s="61"/>
      <c r="F24" s="61"/>
      <c r="G24" s="62"/>
      <c r="H24" s="63">
        <f>SUM(H25:I39)</f>
        <v>6496090</v>
      </c>
      <c r="I24" s="64"/>
      <c r="J24" s="63">
        <f>SUM(J25:K39)</f>
        <v>80425</v>
      </c>
      <c r="K24" s="64"/>
      <c r="L24" s="63">
        <f>SUM(L25:M39)</f>
        <v>1085041</v>
      </c>
      <c r="M24" s="64"/>
      <c r="N24" s="63">
        <f>SUM(N25:O39)</f>
        <v>160444</v>
      </c>
      <c r="O24" s="64"/>
      <c r="P24" s="63"/>
      <c r="Q24" s="64"/>
      <c r="R24" s="63">
        <f t="shared" si="4"/>
        <v>7822000</v>
      </c>
      <c r="S24" s="64"/>
    </row>
    <row r="25" spans="1:19" ht="15" customHeight="1">
      <c r="A25" s="60" t="s">
        <v>25</v>
      </c>
      <c r="B25" s="61"/>
      <c r="C25" s="61"/>
      <c r="D25" s="61"/>
      <c r="E25" s="61"/>
      <c r="F25" s="61"/>
      <c r="G25" s="62"/>
      <c r="H25" s="63">
        <v>2334705</v>
      </c>
      <c r="I25" s="64"/>
      <c r="J25" s="65">
        <v>27692</v>
      </c>
      <c r="K25" s="64"/>
      <c r="L25" s="65">
        <v>500231</v>
      </c>
      <c r="M25" s="64"/>
      <c r="N25" s="63">
        <v>83372</v>
      </c>
      <c r="O25" s="64"/>
      <c r="P25" s="63" t="s">
        <v>131</v>
      </c>
      <c r="Q25" s="64"/>
      <c r="R25" s="63">
        <f t="shared" ref="R25:R35" si="5">SUM(H25:Q25)</f>
        <v>2946000</v>
      </c>
      <c r="S25" s="64"/>
    </row>
    <row r="26" spans="1:19" ht="15" customHeight="1">
      <c r="A26" s="60" t="s">
        <v>151</v>
      </c>
      <c r="B26" s="61"/>
      <c r="C26" s="61"/>
      <c r="D26" s="61"/>
      <c r="E26" s="61"/>
      <c r="F26" s="61"/>
      <c r="G26" s="62"/>
      <c r="H26" s="41"/>
      <c r="I26" s="40">
        <v>1808507</v>
      </c>
      <c r="J26" s="65">
        <v>9155</v>
      </c>
      <c r="K26" s="64"/>
      <c r="L26" s="65">
        <v>110757</v>
      </c>
      <c r="M26" s="64"/>
      <c r="N26" s="63">
        <v>27581</v>
      </c>
      <c r="O26" s="64"/>
      <c r="P26" s="41"/>
      <c r="Q26" s="40" t="s">
        <v>147</v>
      </c>
      <c r="R26" s="63">
        <f t="shared" si="5"/>
        <v>1956000</v>
      </c>
      <c r="S26" s="64"/>
    </row>
    <row r="27" spans="1:19" ht="15" customHeight="1">
      <c r="A27" s="60" t="s">
        <v>142</v>
      </c>
      <c r="B27" s="61"/>
      <c r="C27" s="61"/>
      <c r="D27" s="61"/>
      <c r="E27" s="61"/>
      <c r="F27" s="61"/>
      <c r="G27" s="62"/>
      <c r="H27" s="63">
        <v>198361</v>
      </c>
      <c r="I27" s="64"/>
      <c r="J27" s="65">
        <v>1004</v>
      </c>
      <c r="K27" s="64"/>
      <c r="L27" s="65">
        <v>12148</v>
      </c>
      <c r="M27" s="64"/>
      <c r="N27" s="63">
        <v>3487</v>
      </c>
      <c r="O27" s="64"/>
      <c r="P27" s="63" t="s">
        <v>131</v>
      </c>
      <c r="Q27" s="64"/>
      <c r="R27" s="63">
        <f t="shared" si="5"/>
        <v>215000</v>
      </c>
      <c r="S27" s="64"/>
    </row>
    <row r="28" spans="1:19" ht="15" customHeight="1">
      <c r="A28" s="60" t="s">
        <v>27</v>
      </c>
      <c r="B28" s="61"/>
      <c r="C28" s="61"/>
      <c r="D28" s="61"/>
      <c r="E28" s="61"/>
      <c r="F28" s="61"/>
      <c r="G28" s="62"/>
      <c r="H28" s="63">
        <v>788849</v>
      </c>
      <c r="I28" s="64"/>
      <c r="J28" s="65">
        <v>7142</v>
      </c>
      <c r="K28" s="64"/>
      <c r="L28" s="65">
        <v>118241</v>
      </c>
      <c r="M28" s="64"/>
      <c r="N28" s="63">
        <v>21768</v>
      </c>
      <c r="O28" s="64"/>
      <c r="P28" s="63" t="s">
        <v>131</v>
      </c>
      <c r="Q28" s="64"/>
      <c r="R28" s="63">
        <f t="shared" si="5"/>
        <v>936000</v>
      </c>
      <c r="S28" s="64"/>
    </row>
    <row r="29" spans="1:19" ht="15" customHeight="1">
      <c r="A29" s="60" t="s">
        <v>143</v>
      </c>
      <c r="B29" s="61"/>
      <c r="C29" s="61"/>
      <c r="D29" s="61"/>
      <c r="E29" s="61"/>
      <c r="F29" s="61"/>
      <c r="G29" s="62"/>
      <c r="H29" s="41"/>
      <c r="I29" s="40">
        <v>32000</v>
      </c>
      <c r="J29" s="65">
        <v>0</v>
      </c>
      <c r="K29" s="64"/>
      <c r="L29" s="46"/>
      <c r="M29" s="40">
        <v>0</v>
      </c>
      <c r="N29" s="41"/>
      <c r="O29" s="40">
        <v>0</v>
      </c>
      <c r="P29" s="41"/>
      <c r="Q29" s="40"/>
      <c r="R29" s="63">
        <f t="shared" si="5"/>
        <v>32000</v>
      </c>
      <c r="S29" s="64"/>
    </row>
    <row r="30" spans="1:19" ht="15" customHeight="1">
      <c r="A30" s="60" t="s">
        <v>18</v>
      </c>
      <c r="B30" s="61"/>
      <c r="C30" s="61"/>
      <c r="D30" s="61"/>
      <c r="E30" s="61"/>
      <c r="F30" s="61"/>
      <c r="G30" s="62"/>
      <c r="H30" s="63">
        <v>307303</v>
      </c>
      <c r="I30" s="64"/>
      <c r="J30" s="65">
        <v>27799</v>
      </c>
      <c r="K30" s="64"/>
      <c r="L30" s="65">
        <v>33617</v>
      </c>
      <c r="M30" s="64"/>
      <c r="N30" s="63">
        <v>2281</v>
      </c>
      <c r="O30" s="64"/>
      <c r="P30" s="63" t="s">
        <v>131</v>
      </c>
      <c r="Q30" s="64"/>
      <c r="R30" s="63">
        <f t="shared" si="5"/>
        <v>371000</v>
      </c>
      <c r="S30" s="64"/>
    </row>
    <row r="31" spans="1:19" ht="15" customHeight="1">
      <c r="A31" s="60" t="s">
        <v>19</v>
      </c>
      <c r="B31" s="61"/>
      <c r="C31" s="61"/>
      <c r="D31" s="61"/>
      <c r="E31" s="61"/>
      <c r="F31" s="61"/>
      <c r="G31" s="62"/>
      <c r="H31" s="63">
        <v>338445</v>
      </c>
      <c r="I31" s="64"/>
      <c r="J31" s="65">
        <v>2790</v>
      </c>
      <c r="K31" s="64"/>
      <c r="L31" s="65">
        <v>44640</v>
      </c>
      <c r="M31" s="64"/>
      <c r="N31" s="63">
        <v>8125</v>
      </c>
      <c r="O31" s="64"/>
      <c r="P31" s="63" t="s">
        <v>131</v>
      </c>
      <c r="Q31" s="64"/>
      <c r="R31" s="63">
        <f t="shared" si="5"/>
        <v>394000</v>
      </c>
      <c r="S31" s="64"/>
    </row>
    <row r="32" spans="1:19" ht="15" customHeight="1">
      <c r="A32" s="60" t="s">
        <v>55</v>
      </c>
      <c r="B32" s="61"/>
      <c r="C32" s="61"/>
      <c r="D32" s="61"/>
      <c r="E32" s="61"/>
      <c r="F32" s="61"/>
      <c r="G32" s="62"/>
      <c r="H32" s="41"/>
      <c r="I32" s="40">
        <v>17170</v>
      </c>
      <c r="J32" s="46"/>
      <c r="K32" s="40">
        <v>142</v>
      </c>
      <c r="L32" s="46"/>
      <c r="M32" s="40">
        <v>2264</v>
      </c>
      <c r="N32" s="41"/>
      <c r="O32" s="40">
        <v>424</v>
      </c>
      <c r="P32" s="41"/>
      <c r="Q32" s="40"/>
      <c r="R32" s="63">
        <f t="shared" ref="R32" si="6">SUM(H32:Q32)</f>
        <v>20000</v>
      </c>
      <c r="S32" s="64"/>
    </row>
    <row r="33" spans="1:19" ht="15" customHeight="1">
      <c r="A33" s="60" t="s">
        <v>20</v>
      </c>
      <c r="B33" s="61"/>
      <c r="C33" s="61"/>
      <c r="D33" s="61"/>
      <c r="E33" s="61"/>
      <c r="F33" s="61"/>
      <c r="G33" s="62"/>
      <c r="H33" s="63">
        <v>103021</v>
      </c>
      <c r="I33" s="64"/>
      <c r="J33" s="65">
        <v>852</v>
      </c>
      <c r="K33" s="64"/>
      <c r="L33" s="65">
        <v>13584</v>
      </c>
      <c r="M33" s="64"/>
      <c r="N33" s="63">
        <v>2543</v>
      </c>
      <c r="O33" s="64"/>
      <c r="P33" s="63" t="s">
        <v>131</v>
      </c>
      <c r="Q33" s="64"/>
      <c r="R33" s="63">
        <f t="shared" si="5"/>
        <v>120000</v>
      </c>
      <c r="S33" s="64"/>
    </row>
    <row r="34" spans="1:19" ht="15" customHeight="1">
      <c r="A34" s="60" t="s">
        <v>63</v>
      </c>
      <c r="B34" s="61"/>
      <c r="C34" s="61"/>
      <c r="D34" s="61"/>
      <c r="E34" s="61"/>
      <c r="F34" s="61"/>
      <c r="G34" s="62"/>
      <c r="H34" s="41"/>
      <c r="I34" s="40">
        <v>17170</v>
      </c>
      <c r="J34" s="46"/>
      <c r="K34" s="40">
        <v>142</v>
      </c>
      <c r="L34" s="46"/>
      <c r="M34" s="40">
        <v>2264</v>
      </c>
      <c r="N34" s="41"/>
      <c r="O34" s="40">
        <v>424</v>
      </c>
      <c r="P34" s="41"/>
      <c r="Q34" s="40"/>
      <c r="R34" s="63">
        <f t="shared" ref="R34" si="7">SUM(H34:Q34)</f>
        <v>20000</v>
      </c>
      <c r="S34" s="64"/>
    </row>
    <row r="35" spans="1:19" ht="15" customHeight="1">
      <c r="A35" s="60" t="s">
        <v>21</v>
      </c>
      <c r="B35" s="61"/>
      <c r="C35" s="61"/>
      <c r="D35" s="61"/>
      <c r="E35" s="61"/>
      <c r="F35" s="61"/>
      <c r="G35" s="62"/>
      <c r="H35" s="63">
        <v>52501</v>
      </c>
      <c r="I35" s="64"/>
      <c r="J35" s="65">
        <v>376</v>
      </c>
      <c r="K35" s="64"/>
      <c r="L35" s="65">
        <v>6000</v>
      </c>
      <c r="M35" s="64"/>
      <c r="N35" s="63">
        <v>1123</v>
      </c>
      <c r="O35" s="64"/>
      <c r="P35" s="63" t="s">
        <v>132</v>
      </c>
      <c r="Q35" s="64"/>
      <c r="R35" s="63">
        <f t="shared" si="5"/>
        <v>60000</v>
      </c>
      <c r="S35" s="64"/>
    </row>
    <row r="36" spans="1:19" ht="15" customHeight="1">
      <c r="A36" s="60" t="s">
        <v>22</v>
      </c>
      <c r="B36" s="61"/>
      <c r="C36" s="61"/>
      <c r="D36" s="61"/>
      <c r="E36" s="61"/>
      <c r="F36" s="61"/>
      <c r="G36" s="62"/>
      <c r="H36" s="63">
        <v>404058</v>
      </c>
      <c r="I36" s="64"/>
      <c r="J36" s="65">
        <v>3331</v>
      </c>
      <c r="K36" s="64"/>
      <c r="L36" s="65">
        <v>53295</v>
      </c>
      <c r="M36" s="64"/>
      <c r="N36" s="63">
        <v>9316</v>
      </c>
      <c r="O36" s="64"/>
      <c r="P36" s="63" t="s">
        <v>131</v>
      </c>
      <c r="Q36" s="64"/>
      <c r="R36" s="63">
        <f t="shared" si="4"/>
        <v>470000</v>
      </c>
      <c r="S36" s="64"/>
    </row>
    <row r="37" spans="1:19" ht="15" customHeight="1">
      <c r="A37" s="60" t="s">
        <v>23</v>
      </c>
      <c r="B37" s="61"/>
      <c r="C37" s="61"/>
      <c r="D37" s="61"/>
      <c r="E37" s="61"/>
      <c r="F37" s="61"/>
      <c r="G37" s="62"/>
      <c r="H37" s="63">
        <v>46000</v>
      </c>
      <c r="I37" s="64"/>
      <c r="J37" s="65">
        <v>0</v>
      </c>
      <c r="K37" s="64"/>
      <c r="L37" s="65">
        <v>0</v>
      </c>
      <c r="M37" s="64"/>
      <c r="N37" s="63">
        <v>0</v>
      </c>
      <c r="O37" s="64"/>
      <c r="P37" s="63" t="s">
        <v>131</v>
      </c>
      <c r="Q37" s="64"/>
      <c r="R37" s="63">
        <f t="shared" si="4"/>
        <v>46000</v>
      </c>
      <c r="S37" s="64"/>
    </row>
    <row r="38" spans="1:19" ht="15" customHeight="1">
      <c r="A38" s="60" t="s">
        <v>24</v>
      </c>
      <c r="B38" s="61"/>
      <c r="C38" s="61"/>
      <c r="D38" s="61"/>
      <c r="E38" s="61"/>
      <c r="F38" s="61"/>
      <c r="G38" s="62"/>
      <c r="H38" s="63">
        <v>48000</v>
      </c>
      <c r="I38" s="64"/>
      <c r="J38" s="63">
        <v>0</v>
      </c>
      <c r="K38" s="64"/>
      <c r="L38" s="63">
        <v>0</v>
      </c>
      <c r="M38" s="64"/>
      <c r="N38" s="63">
        <v>0</v>
      </c>
      <c r="O38" s="64"/>
      <c r="P38" s="63"/>
      <c r="Q38" s="64"/>
      <c r="R38" s="63">
        <f t="shared" si="4"/>
        <v>48000</v>
      </c>
      <c r="S38" s="64"/>
    </row>
    <row r="39" spans="1:19" ht="15" customHeight="1">
      <c r="A39" s="103" t="s">
        <v>57</v>
      </c>
      <c r="B39" s="104"/>
      <c r="C39" s="104"/>
      <c r="D39" s="104"/>
      <c r="E39" s="104"/>
      <c r="F39" s="104"/>
      <c r="G39" s="105"/>
      <c r="H39" s="101">
        <v>0</v>
      </c>
      <c r="I39" s="102"/>
      <c r="J39" s="106">
        <v>0</v>
      </c>
      <c r="K39" s="102"/>
      <c r="L39" s="106">
        <v>188000</v>
      </c>
      <c r="M39" s="102"/>
      <c r="N39" s="101">
        <v>0</v>
      </c>
      <c r="O39" s="102"/>
      <c r="P39" s="101"/>
      <c r="Q39" s="102"/>
      <c r="R39" s="101">
        <f t="shared" si="4"/>
        <v>188000</v>
      </c>
      <c r="S39" s="102"/>
    </row>
    <row r="40" spans="1:19" ht="15" customHeight="1">
      <c r="A40" s="93" t="s">
        <v>58</v>
      </c>
      <c r="B40" s="94"/>
      <c r="C40" s="94"/>
      <c r="D40" s="94"/>
      <c r="E40" s="94"/>
      <c r="F40" s="94"/>
      <c r="G40" s="95"/>
      <c r="H40" s="99"/>
      <c r="I40" s="100"/>
      <c r="J40" s="99"/>
      <c r="K40" s="100"/>
      <c r="L40" s="99"/>
      <c r="M40" s="100"/>
      <c r="N40" s="47"/>
      <c r="O40" s="47"/>
      <c r="P40" s="99">
        <f>SUM(P41:Q58)</f>
        <v>1945000</v>
      </c>
      <c r="Q40" s="100"/>
      <c r="R40" s="99">
        <f t="shared" si="4"/>
        <v>1945000</v>
      </c>
      <c r="S40" s="100"/>
    </row>
    <row r="41" spans="1:19" ht="15" customHeight="1">
      <c r="A41" s="60" t="s">
        <v>25</v>
      </c>
      <c r="B41" s="61"/>
      <c r="C41" s="61"/>
      <c r="D41" s="61"/>
      <c r="E41" s="61"/>
      <c r="F41" s="61"/>
      <c r="G41" s="62"/>
      <c r="H41" s="63"/>
      <c r="I41" s="64"/>
      <c r="J41" s="65"/>
      <c r="K41" s="64"/>
      <c r="L41" s="65"/>
      <c r="M41" s="64"/>
      <c r="N41" s="46"/>
      <c r="O41" s="46"/>
      <c r="P41" s="63">
        <v>417000</v>
      </c>
      <c r="Q41" s="64"/>
      <c r="R41" s="63">
        <f t="shared" si="4"/>
        <v>417000</v>
      </c>
      <c r="S41" s="64"/>
    </row>
    <row r="42" spans="1:19" ht="15" customHeight="1">
      <c r="A42" s="60" t="s">
        <v>151</v>
      </c>
      <c r="B42" s="61"/>
      <c r="C42" s="61"/>
      <c r="D42" s="61"/>
      <c r="E42" s="61"/>
      <c r="F42" s="61"/>
      <c r="G42" s="62"/>
      <c r="H42" s="41"/>
      <c r="I42" s="40"/>
      <c r="J42" s="46"/>
      <c r="K42" s="40"/>
      <c r="L42" s="46"/>
      <c r="M42" s="40"/>
      <c r="N42" s="46"/>
      <c r="O42" s="46"/>
      <c r="P42" s="41"/>
      <c r="Q42" s="40">
        <v>277000</v>
      </c>
      <c r="R42" s="63">
        <f t="shared" ref="R42" si="8">SUM(H42:Q42)</f>
        <v>277000</v>
      </c>
      <c r="S42" s="64"/>
    </row>
    <row r="43" spans="1:19" ht="15" customHeight="1">
      <c r="A43" s="60" t="s">
        <v>142</v>
      </c>
      <c r="B43" s="61"/>
      <c r="C43" s="61"/>
      <c r="D43" s="61"/>
      <c r="E43" s="61"/>
      <c r="F43" s="61"/>
      <c r="G43" s="62"/>
      <c r="H43" s="63"/>
      <c r="I43" s="64"/>
      <c r="J43" s="65"/>
      <c r="K43" s="64"/>
      <c r="L43" s="65"/>
      <c r="M43" s="64"/>
      <c r="N43" s="46"/>
      <c r="O43" s="46"/>
      <c r="P43" s="63">
        <v>30000</v>
      </c>
      <c r="Q43" s="64"/>
      <c r="R43" s="63">
        <f t="shared" si="4"/>
        <v>30000</v>
      </c>
      <c r="S43" s="64"/>
    </row>
    <row r="44" spans="1:19" ht="15" customHeight="1">
      <c r="A44" s="60" t="s">
        <v>150</v>
      </c>
      <c r="B44" s="61"/>
      <c r="C44" s="61"/>
      <c r="D44" s="61"/>
      <c r="E44" s="61"/>
      <c r="F44" s="61"/>
      <c r="G44" s="62"/>
      <c r="H44" s="41"/>
      <c r="I44" s="40"/>
      <c r="J44" s="46"/>
      <c r="K44" s="40"/>
      <c r="L44" s="46"/>
      <c r="M44" s="40"/>
      <c r="N44" s="46"/>
      <c r="O44" s="46"/>
      <c r="P44" s="41"/>
      <c r="Q44" s="40">
        <v>128000</v>
      </c>
      <c r="R44" s="63">
        <f t="shared" ref="R44" si="9">SUM(H44:Q44)</f>
        <v>128000</v>
      </c>
      <c r="S44" s="64"/>
    </row>
    <row r="45" spans="1:19" ht="14.25" customHeight="1">
      <c r="A45" s="60" t="s">
        <v>27</v>
      </c>
      <c r="B45" s="61"/>
      <c r="C45" s="61"/>
      <c r="D45" s="61"/>
      <c r="E45" s="61"/>
      <c r="F45" s="61"/>
      <c r="G45" s="62"/>
      <c r="H45" s="63"/>
      <c r="I45" s="64"/>
      <c r="J45" s="65"/>
      <c r="K45" s="64"/>
      <c r="L45" s="65"/>
      <c r="M45" s="64"/>
      <c r="N45" s="46"/>
      <c r="O45" s="46"/>
      <c r="P45" s="63">
        <v>262000</v>
      </c>
      <c r="Q45" s="64"/>
      <c r="R45" s="63">
        <f t="shared" si="4"/>
        <v>262000</v>
      </c>
      <c r="S45" s="64"/>
    </row>
    <row r="46" spans="1:19" ht="14.25" customHeight="1">
      <c r="A46" s="60" t="s">
        <v>17</v>
      </c>
      <c r="B46" s="61"/>
      <c r="C46" s="61"/>
      <c r="D46" s="61"/>
      <c r="E46" s="61"/>
      <c r="F46" s="61"/>
      <c r="G46" s="62"/>
      <c r="H46" s="63"/>
      <c r="I46" s="64"/>
      <c r="J46" s="65"/>
      <c r="K46" s="64"/>
      <c r="L46" s="65"/>
      <c r="M46" s="64"/>
      <c r="N46" s="46"/>
      <c r="O46" s="46"/>
      <c r="P46" s="63">
        <v>109000</v>
      </c>
      <c r="Q46" s="64"/>
      <c r="R46" s="63">
        <f t="shared" si="4"/>
        <v>109000</v>
      </c>
      <c r="S46" s="64"/>
    </row>
    <row r="47" spans="1:19" ht="15" customHeight="1">
      <c r="A47" s="60" t="s">
        <v>18</v>
      </c>
      <c r="B47" s="61"/>
      <c r="C47" s="61"/>
      <c r="D47" s="61"/>
      <c r="E47" s="61"/>
      <c r="F47" s="61"/>
      <c r="G47" s="62"/>
      <c r="H47" s="63"/>
      <c r="I47" s="64"/>
      <c r="J47" s="65"/>
      <c r="K47" s="64"/>
      <c r="L47" s="65"/>
      <c r="M47" s="64"/>
      <c r="N47" s="46"/>
      <c r="O47" s="46"/>
      <c r="P47" s="63">
        <v>231000</v>
      </c>
      <c r="Q47" s="64"/>
      <c r="R47" s="63">
        <f t="shared" si="4"/>
        <v>231000</v>
      </c>
      <c r="S47" s="64"/>
    </row>
    <row r="48" spans="1:19" ht="15" customHeight="1">
      <c r="A48" s="60" t="s">
        <v>19</v>
      </c>
      <c r="B48" s="61"/>
      <c r="C48" s="61"/>
      <c r="D48" s="61"/>
      <c r="E48" s="61"/>
      <c r="F48" s="61"/>
      <c r="G48" s="62"/>
      <c r="H48" s="63"/>
      <c r="I48" s="64"/>
      <c r="J48" s="65"/>
      <c r="K48" s="64"/>
      <c r="L48" s="65"/>
      <c r="M48" s="64"/>
      <c r="N48" s="46"/>
      <c r="O48" s="46"/>
      <c r="P48" s="63">
        <v>81000</v>
      </c>
      <c r="Q48" s="64"/>
      <c r="R48" s="63">
        <f t="shared" si="4"/>
        <v>81000</v>
      </c>
      <c r="S48" s="64"/>
    </row>
    <row r="49" spans="1:19" ht="15" customHeight="1">
      <c r="A49" s="60" t="s">
        <v>55</v>
      </c>
      <c r="B49" s="61"/>
      <c r="C49" s="61"/>
      <c r="D49" s="61"/>
      <c r="E49" s="61"/>
      <c r="F49" s="61"/>
      <c r="G49" s="62"/>
      <c r="H49" s="63"/>
      <c r="I49" s="64"/>
      <c r="J49" s="65"/>
      <c r="K49" s="64"/>
      <c r="L49" s="65"/>
      <c r="M49" s="64"/>
      <c r="N49" s="46"/>
      <c r="O49" s="46"/>
      <c r="P49" s="63">
        <v>10000</v>
      </c>
      <c r="Q49" s="64"/>
      <c r="R49" s="63">
        <f t="shared" si="4"/>
        <v>10000</v>
      </c>
      <c r="S49" s="64"/>
    </row>
    <row r="50" spans="1:19" ht="15" customHeight="1">
      <c r="A50" s="60" t="s">
        <v>20</v>
      </c>
      <c r="B50" s="61"/>
      <c r="C50" s="61"/>
      <c r="D50" s="61"/>
      <c r="E50" s="61"/>
      <c r="F50" s="61"/>
      <c r="G50" s="62"/>
      <c r="H50" s="63"/>
      <c r="I50" s="64"/>
      <c r="J50" s="65"/>
      <c r="K50" s="64"/>
      <c r="L50" s="65"/>
      <c r="M50" s="64"/>
      <c r="N50" s="46"/>
      <c r="O50" s="46"/>
      <c r="P50" s="63">
        <v>115000</v>
      </c>
      <c r="Q50" s="64"/>
      <c r="R50" s="63">
        <f t="shared" si="4"/>
        <v>115000</v>
      </c>
      <c r="S50" s="64"/>
    </row>
    <row r="51" spans="1:19" ht="15" customHeight="1">
      <c r="A51" s="60" t="s">
        <v>63</v>
      </c>
      <c r="B51" s="61"/>
      <c r="C51" s="61"/>
      <c r="D51" s="61"/>
      <c r="E51" s="61"/>
      <c r="F51" s="61"/>
      <c r="G51" s="62"/>
      <c r="H51" s="63"/>
      <c r="I51" s="64"/>
      <c r="J51" s="65"/>
      <c r="K51" s="64"/>
      <c r="L51" s="65"/>
      <c r="M51" s="64"/>
      <c r="N51" s="46"/>
      <c r="O51" s="46"/>
      <c r="P51" s="63">
        <v>20000</v>
      </c>
      <c r="Q51" s="64"/>
      <c r="R51" s="63">
        <f t="shared" si="4"/>
        <v>20000</v>
      </c>
      <c r="S51" s="64"/>
    </row>
    <row r="52" spans="1:19" ht="15" customHeight="1">
      <c r="A52" s="60" t="s">
        <v>21</v>
      </c>
      <c r="B52" s="61"/>
      <c r="C52" s="61"/>
      <c r="D52" s="61"/>
      <c r="E52" s="61"/>
      <c r="F52" s="61"/>
      <c r="G52" s="62"/>
      <c r="H52" s="63"/>
      <c r="I52" s="64"/>
      <c r="J52" s="65"/>
      <c r="K52" s="64"/>
      <c r="L52" s="65"/>
      <c r="M52" s="64"/>
      <c r="N52" s="46"/>
      <c r="O52" s="46"/>
      <c r="P52" s="63">
        <v>16000</v>
      </c>
      <c r="Q52" s="64"/>
      <c r="R52" s="63">
        <f t="shared" si="4"/>
        <v>16000</v>
      </c>
      <c r="S52" s="64"/>
    </row>
    <row r="53" spans="1:19" ht="15" customHeight="1">
      <c r="A53" s="60" t="s">
        <v>56</v>
      </c>
      <c r="B53" s="61"/>
      <c r="C53" s="61"/>
      <c r="D53" s="61"/>
      <c r="E53" s="61"/>
      <c r="F53" s="61"/>
      <c r="G53" s="62"/>
      <c r="H53" s="63"/>
      <c r="I53" s="64"/>
      <c r="J53" s="65"/>
      <c r="K53" s="64"/>
      <c r="L53" s="65"/>
      <c r="M53" s="64"/>
      <c r="N53" s="46"/>
      <c r="O53" s="46"/>
      <c r="P53" s="63">
        <v>2000</v>
      </c>
      <c r="Q53" s="64"/>
      <c r="R53" s="63">
        <f t="shared" si="4"/>
        <v>2000</v>
      </c>
      <c r="S53" s="64"/>
    </row>
    <row r="54" spans="1:19" ht="15" customHeight="1">
      <c r="A54" s="60" t="s">
        <v>22</v>
      </c>
      <c r="B54" s="61"/>
      <c r="C54" s="61"/>
      <c r="D54" s="61"/>
      <c r="E54" s="61"/>
      <c r="F54" s="61"/>
      <c r="G54" s="62"/>
      <c r="H54" s="63"/>
      <c r="I54" s="64"/>
      <c r="J54" s="65"/>
      <c r="K54" s="64"/>
      <c r="L54" s="65"/>
      <c r="M54" s="64"/>
      <c r="N54" s="46"/>
      <c r="O54" s="46"/>
      <c r="P54" s="63">
        <v>93000</v>
      </c>
      <c r="Q54" s="64"/>
      <c r="R54" s="63">
        <f t="shared" si="4"/>
        <v>93000</v>
      </c>
      <c r="S54" s="64"/>
    </row>
    <row r="55" spans="1:19" ht="15" customHeight="1">
      <c r="A55" s="60" t="s">
        <v>23</v>
      </c>
      <c r="B55" s="61"/>
      <c r="C55" s="61"/>
      <c r="D55" s="61"/>
      <c r="E55" s="61"/>
      <c r="F55" s="61"/>
      <c r="G55" s="62"/>
      <c r="H55" s="63"/>
      <c r="I55" s="64"/>
      <c r="J55" s="65"/>
      <c r="K55" s="64"/>
      <c r="L55" s="65"/>
      <c r="M55" s="64"/>
      <c r="N55" s="46"/>
      <c r="O55" s="46"/>
      <c r="P55" s="63">
        <v>113000</v>
      </c>
      <c r="Q55" s="64"/>
      <c r="R55" s="63">
        <f t="shared" si="4"/>
        <v>113000</v>
      </c>
      <c r="S55" s="64"/>
    </row>
    <row r="56" spans="1:19" ht="15" customHeight="1">
      <c r="A56" s="60" t="s">
        <v>59</v>
      </c>
      <c r="B56" s="61"/>
      <c r="C56" s="61"/>
      <c r="D56" s="61"/>
      <c r="E56" s="61"/>
      <c r="F56" s="61"/>
      <c r="G56" s="62"/>
      <c r="H56" s="63"/>
      <c r="I56" s="64"/>
      <c r="J56" s="65"/>
      <c r="K56" s="64"/>
      <c r="L56" s="65"/>
      <c r="M56" s="64"/>
      <c r="N56" s="46"/>
      <c r="O56" s="46"/>
      <c r="P56" s="63">
        <v>22000</v>
      </c>
      <c r="Q56" s="64"/>
      <c r="R56" s="63">
        <f t="shared" si="4"/>
        <v>22000</v>
      </c>
      <c r="S56" s="64"/>
    </row>
    <row r="57" spans="1:19" ht="15" customHeight="1">
      <c r="A57" s="60" t="s">
        <v>28</v>
      </c>
      <c r="B57" s="61"/>
      <c r="C57" s="61"/>
      <c r="D57" s="61"/>
      <c r="E57" s="61"/>
      <c r="F57" s="61"/>
      <c r="G57" s="62"/>
      <c r="H57" s="63"/>
      <c r="I57" s="64"/>
      <c r="J57" s="65"/>
      <c r="K57" s="64"/>
      <c r="L57" s="65"/>
      <c r="M57" s="64"/>
      <c r="N57" s="46"/>
      <c r="O57" s="46"/>
      <c r="P57" s="63">
        <v>10000</v>
      </c>
      <c r="Q57" s="64"/>
      <c r="R57" s="63">
        <f t="shared" si="4"/>
        <v>10000</v>
      </c>
      <c r="S57" s="64"/>
    </row>
    <row r="58" spans="1:19" ht="15" customHeight="1">
      <c r="A58" s="60" t="s">
        <v>29</v>
      </c>
      <c r="B58" s="61"/>
      <c r="C58" s="61"/>
      <c r="D58" s="61"/>
      <c r="E58" s="61"/>
      <c r="F58" s="61"/>
      <c r="G58" s="62"/>
      <c r="H58" s="101"/>
      <c r="I58" s="102"/>
      <c r="J58" s="65"/>
      <c r="K58" s="64"/>
      <c r="L58" s="65"/>
      <c r="M58" s="64"/>
      <c r="N58" s="46"/>
      <c r="O58" s="46"/>
      <c r="P58" s="63">
        <v>9000</v>
      </c>
      <c r="Q58" s="64"/>
      <c r="R58" s="63">
        <f t="shared" si="4"/>
        <v>9000</v>
      </c>
      <c r="S58" s="64"/>
    </row>
    <row r="59" spans="1:19" ht="15" customHeight="1">
      <c r="A59" s="60" t="s">
        <v>30</v>
      </c>
      <c r="B59" s="61"/>
      <c r="C59" s="61"/>
      <c r="D59" s="61"/>
      <c r="E59" s="61"/>
      <c r="F59" s="61"/>
      <c r="G59" s="62"/>
      <c r="H59" s="98">
        <f>SUM(H40+H24)</f>
        <v>6496090</v>
      </c>
      <c r="I59" s="97"/>
      <c r="J59" s="98">
        <f>SUM(J40+J24)</f>
        <v>80425</v>
      </c>
      <c r="K59" s="97"/>
      <c r="L59" s="107">
        <f>SUM(L40+L24)</f>
        <v>1085041</v>
      </c>
      <c r="M59" s="107"/>
      <c r="N59" s="107">
        <f>SUM(N40+N24)</f>
        <v>160444</v>
      </c>
      <c r="O59" s="107"/>
      <c r="P59" s="107">
        <f>SUM(P40+P24)</f>
        <v>1945000</v>
      </c>
      <c r="Q59" s="107"/>
      <c r="R59" s="99">
        <f>SUM(H59:Q59)</f>
        <v>9767000</v>
      </c>
      <c r="S59" s="100"/>
    </row>
    <row r="60" spans="1:19" ht="15" customHeight="1">
      <c r="A60" s="60" t="s">
        <v>31</v>
      </c>
      <c r="B60" s="61"/>
      <c r="C60" s="61"/>
      <c r="D60" s="61"/>
      <c r="E60" s="61"/>
      <c r="F60" s="61"/>
      <c r="G60" s="62"/>
      <c r="H60" s="98">
        <f>H22-H59</f>
        <v>-986090</v>
      </c>
      <c r="I60" s="97"/>
      <c r="J60" s="98">
        <f>J22-J59</f>
        <v>-425</v>
      </c>
      <c r="K60" s="97"/>
      <c r="L60" s="107">
        <f>L22-L59</f>
        <v>-710041</v>
      </c>
      <c r="M60" s="107"/>
      <c r="N60" s="107">
        <f>N22-N59</f>
        <v>-160444</v>
      </c>
      <c r="O60" s="107"/>
      <c r="P60" s="107">
        <f>P22-P59</f>
        <v>1857000</v>
      </c>
      <c r="Q60" s="107"/>
      <c r="R60" s="98">
        <f t="shared" si="4"/>
        <v>0</v>
      </c>
      <c r="S60" s="97"/>
    </row>
    <row r="61" spans="1:19" ht="15" customHeight="1">
      <c r="A61" s="60" t="s">
        <v>32</v>
      </c>
      <c r="B61" s="61"/>
      <c r="C61" s="61"/>
      <c r="D61" s="61"/>
      <c r="E61" s="61"/>
      <c r="F61" s="61"/>
      <c r="G61" s="62"/>
      <c r="H61" s="98">
        <v>0</v>
      </c>
      <c r="I61" s="97"/>
      <c r="J61" s="96">
        <v>0</v>
      </c>
      <c r="K61" s="97"/>
      <c r="L61" s="107">
        <v>0</v>
      </c>
      <c r="M61" s="107"/>
      <c r="N61" s="107">
        <v>0</v>
      </c>
      <c r="O61" s="107"/>
      <c r="P61" s="107">
        <v>0</v>
      </c>
      <c r="Q61" s="107"/>
      <c r="R61" s="98">
        <f t="shared" si="4"/>
        <v>0</v>
      </c>
      <c r="S61" s="97"/>
    </row>
    <row r="62" spans="1:19" ht="15" customHeight="1">
      <c r="A62" s="60" t="s">
        <v>33</v>
      </c>
      <c r="B62" s="61"/>
      <c r="C62" s="61"/>
      <c r="D62" s="61"/>
      <c r="E62" s="61"/>
      <c r="F62" s="61"/>
      <c r="G62" s="62"/>
      <c r="H62" s="98">
        <f>SUM(H60)</f>
        <v>-986090</v>
      </c>
      <c r="I62" s="97"/>
      <c r="J62" s="98">
        <f>SUM(J60)</f>
        <v>-425</v>
      </c>
      <c r="K62" s="97"/>
      <c r="L62" s="98">
        <f>SUM(L60)</f>
        <v>-710041</v>
      </c>
      <c r="M62" s="97"/>
      <c r="N62" s="98">
        <f>SUM(N60)</f>
        <v>-160444</v>
      </c>
      <c r="O62" s="97"/>
      <c r="P62" s="98">
        <f>SUM(P60)</f>
        <v>1857000</v>
      </c>
      <c r="Q62" s="97"/>
      <c r="R62" s="101">
        <f t="shared" si="4"/>
        <v>0</v>
      </c>
      <c r="S62" s="102"/>
    </row>
    <row r="63" spans="1:19" ht="15" customHeight="1">
      <c r="A63" s="60" t="s">
        <v>34</v>
      </c>
      <c r="B63" s="61"/>
      <c r="C63" s="61"/>
      <c r="D63" s="61"/>
      <c r="E63" s="61"/>
      <c r="F63" s="61"/>
      <c r="G63" s="62"/>
      <c r="H63" s="66"/>
      <c r="I63" s="67"/>
      <c r="J63" s="66"/>
      <c r="K63" s="67"/>
      <c r="L63" s="66"/>
      <c r="M63" s="67"/>
      <c r="N63" s="33"/>
      <c r="O63" s="33"/>
      <c r="P63" s="68"/>
      <c r="Q63" s="67"/>
      <c r="R63" s="68"/>
      <c r="S63" s="67"/>
    </row>
    <row r="64" spans="1:19" ht="15" customHeight="1">
      <c r="A64" s="60" t="s">
        <v>35</v>
      </c>
      <c r="B64" s="61"/>
      <c r="C64" s="61"/>
      <c r="D64" s="61"/>
      <c r="E64" s="61"/>
      <c r="F64" s="61"/>
      <c r="G64" s="62"/>
      <c r="H64" s="69"/>
      <c r="I64" s="70"/>
      <c r="J64" s="69"/>
      <c r="K64" s="70"/>
      <c r="L64" s="69"/>
      <c r="M64" s="70"/>
      <c r="N64" s="45"/>
      <c r="O64" s="45"/>
      <c r="P64" s="71"/>
      <c r="Q64" s="70"/>
      <c r="R64" s="71"/>
      <c r="S64" s="70"/>
    </row>
    <row r="65" spans="1:19" ht="15" customHeight="1">
      <c r="A65" s="60" t="s">
        <v>36</v>
      </c>
      <c r="B65" s="61"/>
      <c r="C65" s="61"/>
      <c r="D65" s="61"/>
      <c r="E65" s="61"/>
      <c r="F65" s="61"/>
      <c r="G65" s="62"/>
      <c r="H65" s="98">
        <v>0</v>
      </c>
      <c r="I65" s="97"/>
      <c r="J65" s="96">
        <v>0</v>
      </c>
      <c r="K65" s="97"/>
      <c r="L65" s="96">
        <v>0</v>
      </c>
      <c r="M65" s="97"/>
      <c r="N65" s="32"/>
      <c r="O65" s="32"/>
      <c r="P65" s="98">
        <v>0</v>
      </c>
      <c r="Q65" s="97"/>
      <c r="R65" s="98">
        <v>0</v>
      </c>
      <c r="S65" s="97"/>
    </row>
    <row r="66" spans="1:19" ht="15" customHeight="1">
      <c r="A66" s="60" t="s">
        <v>37</v>
      </c>
      <c r="B66" s="61"/>
      <c r="C66" s="61"/>
      <c r="D66" s="61"/>
      <c r="E66" s="61"/>
      <c r="F66" s="61"/>
      <c r="G66" s="62"/>
      <c r="H66" s="66"/>
      <c r="I66" s="67"/>
      <c r="J66" s="66"/>
      <c r="K66" s="67"/>
      <c r="L66" s="66"/>
      <c r="M66" s="67"/>
      <c r="N66" s="33"/>
      <c r="O66" s="33"/>
      <c r="P66" s="68"/>
      <c r="Q66" s="67"/>
      <c r="R66" s="68"/>
      <c r="S66" s="67"/>
    </row>
    <row r="67" spans="1:19" ht="15" customHeight="1">
      <c r="A67" s="60" t="s">
        <v>38</v>
      </c>
      <c r="B67" s="61"/>
      <c r="C67" s="61"/>
      <c r="D67" s="61"/>
      <c r="E67" s="61"/>
      <c r="F67" s="61"/>
      <c r="G67" s="62"/>
      <c r="H67" s="98">
        <v>0</v>
      </c>
      <c r="I67" s="97"/>
      <c r="J67" s="96">
        <v>0</v>
      </c>
      <c r="K67" s="97"/>
      <c r="L67" s="96">
        <v>0</v>
      </c>
      <c r="M67" s="97"/>
      <c r="N67" s="32"/>
      <c r="O67" s="32"/>
      <c r="P67" s="98">
        <v>0</v>
      </c>
      <c r="Q67" s="97"/>
      <c r="R67" s="98">
        <v>0</v>
      </c>
      <c r="S67" s="97"/>
    </row>
    <row r="68" spans="1:19" ht="15" customHeight="1">
      <c r="A68" s="60" t="s">
        <v>39</v>
      </c>
      <c r="B68" s="61"/>
      <c r="C68" s="61"/>
      <c r="D68" s="61"/>
      <c r="E68" s="61"/>
      <c r="F68" s="61"/>
      <c r="G68" s="62"/>
      <c r="H68" s="98">
        <v>0</v>
      </c>
      <c r="I68" s="97"/>
      <c r="J68" s="96">
        <v>0</v>
      </c>
      <c r="K68" s="97"/>
      <c r="L68" s="96">
        <v>0</v>
      </c>
      <c r="M68" s="97"/>
      <c r="N68" s="32"/>
      <c r="O68" s="32"/>
      <c r="P68" s="98">
        <v>0</v>
      </c>
      <c r="Q68" s="97"/>
      <c r="R68" s="98">
        <v>0</v>
      </c>
      <c r="S68" s="97"/>
    </row>
    <row r="69" spans="1:19" ht="15" customHeight="1">
      <c r="A69" s="42"/>
      <c r="B69" s="43" t="s">
        <v>64</v>
      </c>
      <c r="C69" s="43"/>
      <c r="D69" s="43"/>
      <c r="E69" s="43"/>
      <c r="F69" s="43"/>
      <c r="G69" s="44"/>
      <c r="H69" s="66">
        <f>-H62</f>
        <v>986090</v>
      </c>
      <c r="I69" s="67"/>
      <c r="J69" s="66">
        <f>-J62</f>
        <v>425</v>
      </c>
      <c r="K69" s="67"/>
      <c r="L69" s="66">
        <f>-L62</f>
        <v>710041</v>
      </c>
      <c r="M69" s="67"/>
      <c r="N69" s="66">
        <f>-N62</f>
        <v>160444</v>
      </c>
      <c r="O69" s="67"/>
      <c r="P69" s="108">
        <f>SUM(H69:N69)*-1</f>
        <v>-1857000</v>
      </c>
      <c r="Q69" s="109"/>
      <c r="R69" s="68">
        <v>0</v>
      </c>
      <c r="S69" s="67"/>
    </row>
    <row r="70" spans="1:19" ht="15" customHeight="1">
      <c r="A70" s="60" t="s">
        <v>40</v>
      </c>
      <c r="B70" s="61"/>
      <c r="C70" s="61"/>
      <c r="D70" s="61"/>
      <c r="E70" s="61"/>
      <c r="F70" s="61"/>
      <c r="G70" s="62"/>
      <c r="H70" s="98">
        <f>SUM(H62+H69)</f>
        <v>0</v>
      </c>
      <c r="I70" s="97"/>
      <c r="J70" s="98">
        <f>SUM(J62+J69)</f>
        <v>0</v>
      </c>
      <c r="K70" s="97"/>
      <c r="L70" s="98">
        <f>SUM(L62+L69)</f>
        <v>0</v>
      </c>
      <c r="M70" s="97"/>
      <c r="N70" s="98">
        <f>SUM(N62+N69)</f>
        <v>0</v>
      </c>
      <c r="O70" s="97"/>
      <c r="P70" s="98">
        <f>P62+P69</f>
        <v>0</v>
      </c>
      <c r="Q70" s="97"/>
      <c r="R70" s="98">
        <f>R62+R69</f>
        <v>0</v>
      </c>
      <c r="S70" s="97"/>
    </row>
    <row r="71" spans="1:19" ht="15" customHeight="1">
      <c r="A71" s="60" t="s">
        <v>41</v>
      </c>
      <c r="B71" s="61"/>
      <c r="C71" s="61"/>
      <c r="D71" s="61"/>
      <c r="E71" s="61"/>
      <c r="F71" s="61"/>
      <c r="G71" s="62"/>
      <c r="H71" s="98">
        <v>0</v>
      </c>
      <c r="I71" s="97"/>
      <c r="J71" s="98">
        <v>0</v>
      </c>
      <c r="K71" s="97"/>
      <c r="L71" s="98">
        <v>0</v>
      </c>
      <c r="M71" s="97"/>
      <c r="N71" s="98">
        <v>0</v>
      </c>
      <c r="O71" s="97"/>
      <c r="P71" s="98">
        <v>9122483</v>
      </c>
      <c r="Q71" s="97"/>
      <c r="R71" s="98">
        <f>SUM(P71)</f>
        <v>9122483</v>
      </c>
      <c r="S71" s="97"/>
    </row>
    <row r="72" spans="1:19" ht="15" customHeight="1">
      <c r="A72" s="60" t="s">
        <v>42</v>
      </c>
      <c r="B72" s="61"/>
      <c r="C72" s="61"/>
      <c r="D72" s="61"/>
      <c r="E72" s="61"/>
      <c r="F72" s="61"/>
      <c r="G72" s="62"/>
      <c r="H72" s="98">
        <v>0</v>
      </c>
      <c r="I72" s="97"/>
      <c r="J72" s="98">
        <v>0</v>
      </c>
      <c r="K72" s="97"/>
      <c r="L72" s="98">
        <v>0</v>
      </c>
      <c r="M72" s="97"/>
      <c r="N72" s="98">
        <v>0</v>
      </c>
      <c r="O72" s="97"/>
      <c r="P72" s="98">
        <f>P70+P71</f>
        <v>9122483</v>
      </c>
      <c r="Q72" s="97"/>
      <c r="R72" s="98">
        <f>SUM(P72)</f>
        <v>9122483</v>
      </c>
      <c r="S72" s="97"/>
    </row>
    <row r="73" spans="1:19" ht="15" customHeight="1">
      <c r="A73" s="60" t="s">
        <v>43</v>
      </c>
      <c r="B73" s="61"/>
      <c r="C73" s="61"/>
      <c r="D73" s="61"/>
      <c r="E73" s="61"/>
      <c r="F73" s="61"/>
      <c r="G73" s="62"/>
      <c r="H73" s="66"/>
      <c r="I73" s="67"/>
      <c r="J73" s="66"/>
      <c r="K73" s="67"/>
      <c r="L73" s="66"/>
      <c r="M73" s="67"/>
      <c r="N73" s="110"/>
      <c r="O73" s="110"/>
      <c r="P73" s="110"/>
      <c r="Q73" s="110"/>
      <c r="R73" s="68"/>
      <c r="S73" s="67"/>
    </row>
    <row r="74" spans="1:19" ht="15" customHeight="1">
      <c r="A74" s="60" t="s">
        <v>44</v>
      </c>
      <c r="B74" s="61"/>
      <c r="C74" s="61"/>
      <c r="D74" s="61"/>
      <c r="E74" s="61"/>
      <c r="F74" s="61"/>
      <c r="G74" s="62"/>
      <c r="H74" s="98">
        <v>0</v>
      </c>
      <c r="I74" s="97"/>
      <c r="J74" s="98">
        <v>0</v>
      </c>
      <c r="K74" s="97"/>
      <c r="L74" s="96">
        <v>0</v>
      </c>
      <c r="M74" s="97"/>
      <c r="N74" s="98">
        <f>SUM(N66+N73)</f>
        <v>0</v>
      </c>
      <c r="O74" s="97"/>
      <c r="P74" s="110">
        <f>SUM(P76-P75)</f>
        <v>0</v>
      </c>
      <c r="Q74" s="110"/>
      <c r="R74" s="98">
        <f>SUM(R76-R75)</f>
        <v>0</v>
      </c>
      <c r="S74" s="97"/>
    </row>
    <row r="75" spans="1:19" ht="15" customHeight="1">
      <c r="A75" s="60" t="s">
        <v>45</v>
      </c>
      <c r="B75" s="61"/>
      <c r="C75" s="61"/>
      <c r="D75" s="61"/>
      <c r="E75" s="61"/>
      <c r="F75" s="61"/>
      <c r="G75" s="62"/>
      <c r="H75" s="98">
        <v>0</v>
      </c>
      <c r="I75" s="97"/>
      <c r="J75" s="98">
        <v>0</v>
      </c>
      <c r="K75" s="97"/>
      <c r="L75" s="96">
        <v>0</v>
      </c>
      <c r="M75" s="97"/>
      <c r="N75" s="98">
        <v>0</v>
      </c>
      <c r="O75" s="97"/>
      <c r="P75" s="110">
        <v>0</v>
      </c>
      <c r="Q75" s="110"/>
      <c r="R75" s="98">
        <v>0</v>
      </c>
      <c r="S75" s="97"/>
    </row>
    <row r="76" spans="1:19" ht="15" customHeight="1">
      <c r="A76" s="60" t="s">
        <v>46</v>
      </c>
      <c r="B76" s="61"/>
      <c r="C76" s="61"/>
      <c r="D76" s="61"/>
      <c r="E76" s="61"/>
      <c r="F76" s="61"/>
      <c r="G76" s="62"/>
      <c r="H76" s="98">
        <v>0</v>
      </c>
      <c r="I76" s="97"/>
      <c r="J76" s="98">
        <v>0</v>
      </c>
      <c r="K76" s="97"/>
      <c r="L76" s="96">
        <v>0</v>
      </c>
      <c r="M76" s="97"/>
      <c r="N76" s="98">
        <v>0</v>
      </c>
      <c r="O76" s="97"/>
      <c r="P76" s="110">
        <v>0</v>
      </c>
      <c r="Q76" s="110"/>
      <c r="R76" s="98">
        <v>0</v>
      </c>
      <c r="S76" s="97"/>
    </row>
    <row r="77" spans="1:19" ht="15" customHeight="1">
      <c r="A77" s="103" t="s">
        <v>47</v>
      </c>
      <c r="B77" s="104"/>
      <c r="C77" s="104"/>
      <c r="D77" s="104"/>
      <c r="E77" s="104"/>
      <c r="F77" s="104"/>
      <c r="G77" s="105"/>
      <c r="H77" s="98">
        <f>SUM(H70)</f>
        <v>0</v>
      </c>
      <c r="I77" s="97"/>
      <c r="J77" s="98">
        <f>SUM(J70)</f>
        <v>0</v>
      </c>
      <c r="K77" s="97"/>
      <c r="L77" s="98">
        <f>SUM(L70)</f>
        <v>0</v>
      </c>
      <c r="M77" s="97"/>
      <c r="N77" s="98">
        <f>SUM(N70)</f>
        <v>0</v>
      </c>
      <c r="O77" s="97"/>
      <c r="P77" s="107">
        <f>SUM(P72)</f>
        <v>9122483</v>
      </c>
      <c r="Q77" s="107"/>
      <c r="R77" s="98">
        <f>SUM(R72)</f>
        <v>9122483</v>
      </c>
      <c r="S77" s="97"/>
    </row>
    <row r="78" spans="1:19" ht="15" customHeight="1"/>
    <row r="79" spans="1:19" ht="15" customHeight="1"/>
    <row r="80" spans="1:19" ht="15" customHeight="1"/>
    <row r="81" ht="15" customHeight="1"/>
    <row r="82" ht="15" customHeight="1"/>
    <row r="83" ht="15" customHeight="1"/>
    <row r="84" ht="15" customHeight="1"/>
  </sheetData>
  <mergeCells count="435">
    <mergeCell ref="R77:S77"/>
    <mergeCell ref="A76:G76"/>
    <mergeCell ref="H76:I76"/>
    <mergeCell ref="J76:K76"/>
    <mergeCell ref="L76:M76"/>
    <mergeCell ref="P76:Q76"/>
    <mergeCell ref="R76:S76"/>
    <mergeCell ref="A75:G75"/>
    <mergeCell ref="H75:I75"/>
    <mergeCell ref="J75:K75"/>
    <mergeCell ref="L75:M75"/>
    <mergeCell ref="P75:Q75"/>
    <mergeCell ref="R75:S75"/>
    <mergeCell ref="N75:O75"/>
    <mergeCell ref="N76:O76"/>
    <mergeCell ref="N77:O77"/>
    <mergeCell ref="A77:G77"/>
    <mergeCell ref="H77:I77"/>
    <mergeCell ref="J77:K77"/>
    <mergeCell ref="L77:M77"/>
    <mergeCell ref="P77:Q77"/>
    <mergeCell ref="R74:S74"/>
    <mergeCell ref="A73:G73"/>
    <mergeCell ref="H73:I73"/>
    <mergeCell ref="J73:K73"/>
    <mergeCell ref="L73:M73"/>
    <mergeCell ref="P73:Q73"/>
    <mergeCell ref="R73:S73"/>
    <mergeCell ref="A72:G72"/>
    <mergeCell ref="H72:I72"/>
    <mergeCell ref="J72:K72"/>
    <mergeCell ref="L72:M72"/>
    <mergeCell ref="P72:Q72"/>
    <mergeCell ref="R72:S72"/>
    <mergeCell ref="N73:O73"/>
    <mergeCell ref="N74:O74"/>
    <mergeCell ref="A74:G74"/>
    <mergeCell ref="H74:I74"/>
    <mergeCell ref="J74:K74"/>
    <mergeCell ref="L74:M74"/>
    <mergeCell ref="P74:Q74"/>
    <mergeCell ref="N72:O72"/>
    <mergeCell ref="R70:S70"/>
    <mergeCell ref="A71:G71"/>
    <mergeCell ref="H71:I71"/>
    <mergeCell ref="J71:K71"/>
    <mergeCell ref="L71:M71"/>
    <mergeCell ref="P71:Q71"/>
    <mergeCell ref="R71:S71"/>
    <mergeCell ref="H69:I69"/>
    <mergeCell ref="J69:K69"/>
    <mergeCell ref="L69:M69"/>
    <mergeCell ref="P69:Q69"/>
    <mergeCell ref="R69:S69"/>
    <mergeCell ref="A70:G70"/>
    <mergeCell ref="H70:I70"/>
    <mergeCell ref="J70:K70"/>
    <mergeCell ref="L70:M70"/>
    <mergeCell ref="P70:Q70"/>
    <mergeCell ref="N69:O69"/>
    <mergeCell ref="N70:O70"/>
    <mergeCell ref="N71:O71"/>
    <mergeCell ref="R68:S68"/>
    <mergeCell ref="A67:G67"/>
    <mergeCell ref="H67:I67"/>
    <mergeCell ref="J67:K67"/>
    <mergeCell ref="L67:M67"/>
    <mergeCell ref="P67:Q67"/>
    <mergeCell ref="R67:S67"/>
    <mergeCell ref="A66:G66"/>
    <mergeCell ref="H66:I66"/>
    <mergeCell ref="J66:K66"/>
    <mergeCell ref="L66:M66"/>
    <mergeCell ref="P66:Q66"/>
    <mergeCell ref="R66:S66"/>
    <mergeCell ref="A68:G68"/>
    <mergeCell ref="H68:I68"/>
    <mergeCell ref="J68:K68"/>
    <mergeCell ref="L68:M68"/>
    <mergeCell ref="P68:Q68"/>
    <mergeCell ref="R65:S65"/>
    <mergeCell ref="A64:G64"/>
    <mergeCell ref="H64:I64"/>
    <mergeCell ref="J64:K64"/>
    <mergeCell ref="L64:M64"/>
    <mergeCell ref="P64:Q64"/>
    <mergeCell ref="R64:S64"/>
    <mergeCell ref="A63:G63"/>
    <mergeCell ref="H63:I63"/>
    <mergeCell ref="J63:K63"/>
    <mergeCell ref="L63:M63"/>
    <mergeCell ref="P63:Q63"/>
    <mergeCell ref="R63:S63"/>
    <mergeCell ref="A65:G65"/>
    <mergeCell ref="H65:I65"/>
    <mergeCell ref="J65:K65"/>
    <mergeCell ref="L65:M65"/>
    <mergeCell ref="P65:Q65"/>
    <mergeCell ref="A62:G62"/>
    <mergeCell ref="H62:I62"/>
    <mergeCell ref="J62:K62"/>
    <mergeCell ref="L62:M62"/>
    <mergeCell ref="P62:Q62"/>
    <mergeCell ref="R62:S62"/>
    <mergeCell ref="A61:G61"/>
    <mergeCell ref="H61:I61"/>
    <mergeCell ref="J61:K61"/>
    <mergeCell ref="L61:M61"/>
    <mergeCell ref="P61:Q61"/>
    <mergeCell ref="R61:S61"/>
    <mergeCell ref="N62:O62"/>
    <mergeCell ref="N61:O61"/>
    <mergeCell ref="A60:G60"/>
    <mergeCell ref="H60:I60"/>
    <mergeCell ref="J60:K60"/>
    <mergeCell ref="L60:M60"/>
    <mergeCell ref="P60:Q60"/>
    <mergeCell ref="R60:S60"/>
    <mergeCell ref="A59:G59"/>
    <mergeCell ref="H59:I59"/>
    <mergeCell ref="J59:K59"/>
    <mergeCell ref="L59:M59"/>
    <mergeCell ref="P59:Q59"/>
    <mergeCell ref="R59:S59"/>
    <mergeCell ref="N59:O59"/>
    <mergeCell ref="N60:O60"/>
    <mergeCell ref="A58:G58"/>
    <mergeCell ref="H58:I58"/>
    <mergeCell ref="J58:K58"/>
    <mergeCell ref="L58:M58"/>
    <mergeCell ref="P58:Q58"/>
    <mergeCell ref="R58:S58"/>
    <mergeCell ref="A57:G57"/>
    <mergeCell ref="H57:I57"/>
    <mergeCell ref="J57:K57"/>
    <mergeCell ref="L57:M57"/>
    <mergeCell ref="P57:Q57"/>
    <mergeCell ref="R57:S57"/>
    <mergeCell ref="A56:G56"/>
    <mergeCell ref="H56:I56"/>
    <mergeCell ref="J56:K56"/>
    <mergeCell ref="L56:M56"/>
    <mergeCell ref="P56:Q56"/>
    <mergeCell ref="R56:S56"/>
    <mergeCell ref="A55:G55"/>
    <mergeCell ref="H55:I55"/>
    <mergeCell ref="J55:K55"/>
    <mergeCell ref="L55:M55"/>
    <mergeCell ref="P55:Q55"/>
    <mergeCell ref="R55:S55"/>
    <mergeCell ref="A54:G54"/>
    <mergeCell ref="H54:I54"/>
    <mergeCell ref="J54:K54"/>
    <mergeCell ref="L54:M54"/>
    <mergeCell ref="P54:Q54"/>
    <mergeCell ref="R54:S54"/>
    <mergeCell ref="A53:G53"/>
    <mergeCell ref="H53:I53"/>
    <mergeCell ref="J53:K53"/>
    <mergeCell ref="L53:M53"/>
    <mergeCell ref="P53:Q53"/>
    <mergeCell ref="R53:S53"/>
    <mergeCell ref="A52:G52"/>
    <mergeCell ref="H52:I52"/>
    <mergeCell ref="J52:K52"/>
    <mergeCell ref="L52:M52"/>
    <mergeCell ref="P52:Q52"/>
    <mergeCell ref="R52:S52"/>
    <mergeCell ref="A51:G51"/>
    <mergeCell ref="H51:I51"/>
    <mergeCell ref="J51:K51"/>
    <mergeCell ref="L51:M51"/>
    <mergeCell ref="P51:Q51"/>
    <mergeCell ref="R51:S51"/>
    <mergeCell ref="A50:G50"/>
    <mergeCell ref="H50:I50"/>
    <mergeCell ref="J50:K50"/>
    <mergeCell ref="L50:M50"/>
    <mergeCell ref="P50:Q50"/>
    <mergeCell ref="R50:S50"/>
    <mergeCell ref="A49:G49"/>
    <mergeCell ref="H49:I49"/>
    <mergeCell ref="J49:K49"/>
    <mergeCell ref="L49:M49"/>
    <mergeCell ref="P49:Q49"/>
    <mergeCell ref="R49:S49"/>
    <mergeCell ref="A48:G48"/>
    <mergeCell ref="H48:I48"/>
    <mergeCell ref="J48:K48"/>
    <mergeCell ref="L48:M48"/>
    <mergeCell ref="P48:Q48"/>
    <mergeCell ref="R48:S48"/>
    <mergeCell ref="A47:G47"/>
    <mergeCell ref="H47:I47"/>
    <mergeCell ref="J47:K47"/>
    <mergeCell ref="L47:M47"/>
    <mergeCell ref="P47:Q47"/>
    <mergeCell ref="R47:S47"/>
    <mergeCell ref="A46:G46"/>
    <mergeCell ref="H46:I46"/>
    <mergeCell ref="J46:K46"/>
    <mergeCell ref="L46:M46"/>
    <mergeCell ref="P46:Q46"/>
    <mergeCell ref="R46:S46"/>
    <mergeCell ref="A45:G45"/>
    <mergeCell ref="H45:I45"/>
    <mergeCell ref="J45:K45"/>
    <mergeCell ref="L45:M45"/>
    <mergeCell ref="P45:Q45"/>
    <mergeCell ref="R45:S45"/>
    <mergeCell ref="A43:G43"/>
    <mergeCell ref="H43:I43"/>
    <mergeCell ref="J43:K43"/>
    <mergeCell ref="L43:M43"/>
    <mergeCell ref="P43:Q43"/>
    <mergeCell ref="R43:S43"/>
    <mergeCell ref="A41:G41"/>
    <mergeCell ref="H41:I41"/>
    <mergeCell ref="J41:K41"/>
    <mergeCell ref="L41:M41"/>
    <mergeCell ref="P41:Q41"/>
    <mergeCell ref="R41:S41"/>
    <mergeCell ref="A40:G40"/>
    <mergeCell ref="H40:I40"/>
    <mergeCell ref="J40:K40"/>
    <mergeCell ref="L40:M40"/>
    <mergeCell ref="P40:Q40"/>
    <mergeCell ref="R40:S40"/>
    <mergeCell ref="A39:G39"/>
    <mergeCell ref="H39:I39"/>
    <mergeCell ref="J39:K39"/>
    <mergeCell ref="L39:M39"/>
    <mergeCell ref="P39:Q39"/>
    <mergeCell ref="R39:S39"/>
    <mergeCell ref="A38:G38"/>
    <mergeCell ref="H38:I38"/>
    <mergeCell ref="J38:K38"/>
    <mergeCell ref="L38:M38"/>
    <mergeCell ref="P38:Q38"/>
    <mergeCell ref="R38:S38"/>
    <mergeCell ref="N38:O38"/>
    <mergeCell ref="N39:O39"/>
    <mergeCell ref="A37:G37"/>
    <mergeCell ref="H37:I37"/>
    <mergeCell ref="J37:K37"/>
    <mergeCell ref="L37:M37"/>
    <mergeCell ref="P37:Q37"/>
    <mergeCell ref="R37:S37"/>
    <mergeCell ref="A36:G36"/>
    <mergeCell ref="H36:I36"/>
    <mergeCell ref="J36:K36"/>
    <mergeCell ref="L36:M36"/>
    <mergeCell ref="P36:Q36"/>
    <mergeCell ref="R36:S36"/>
    <mergeCell ref="N36:O36"/>
    <mergeCell ref="N37:O37"/>
    <mergeCell ref="A35:G35"/>
    <mergeCell ref="H35:I35"/>
    <mergeCell ref="J35:K35"/>
    <mergeCell ref="L35:M35"/>
    <mergeCell ref="P35:Q35"/>
    <mergeCell ref="R35:S35"/>
    <mergeCell ref="N35:O35"/>
    <mergeCell ref="A33:G33"/>
    <mergeCell ref="H33:I33"/>
    <mergeCell ref="J33:K33"/>
    <mergeCell ref="L33:M33"/>
    <mergeCell ref="P33:Q33"/>
    <mergeCell ref="R33:S33"/>
    <mergeCell ref="N33:O33"/>
    <mergeCell ref="A31:G31"/>
    <mergeCell ref="H31:I31"/>
    <mergeCell ref="J31:K31"/>
    <mergeCell ref="L31:M31"/>
    <mergeCell ref="P31:Q31"/>
    <mergeCell ref="R31:S31"/>
    <mergeCell ref="N31:O31"/>
    <mergeCell ref="A32:G32"/>
    <mergeCell ref="R32:S32"/>
    <mergeCell ref="R30:S30"/>
    <mergeCell ref="N30:O30"/>
    <mergeCell ref="A28:G28"/>
    <mergeCell ref="H28:I28"/>
    <mergeCell ref="J28:K28"/>
    <mergeCell ref="L28:M28"/>
    <mergeCell ref="P28:Q28"/>
    <mergeCell ref="R28:S28"/>
    <mergeCell ref="A29:G29"/>
    <mergeCell ref="A24:G24"/>
    <mergeCell ref="H24:I24"/>
    <mergeCell ref="J24:K24"/>
    <mergeCell ref="L24:M24"/>
    <mergeCell ref="P24:Q24"/>
    <mergeCell ref="R24:S24"/>
    <mergeCell ref="N24:O24"/>
    <mergeCell ref="N25:O25"/>
    <mergeCell ref="A23:G23"/>
    <mergeCell ref="H23:I23"/>
    <mergeCell ref="J23:K23"/>
    <mergeCell ref="L23:M23"/>
    <mergeCell ref="P23:Q23"/>
    <mergeCell ref="R23:S23"/>
    <mergeCell ref="A25:G25"/>
    <mergeCell ref="H25:I25"/>
    <mergeCell ref="J25:K25"/>
    <mergeCell ref="L25:M25"/>
    <mergeCell ref="P25:Q25"/>
    <mergeCell ref="R25:S25"/>
    <mergeCell ref="A22:G22"/>
    <mergeCell ref="H22:I22"/>
    <mergeCell ref="J22:K22"/>
    <mergeCell ref="L22:M22"/>
    <mergeCell ref="P22:Q22"/>
    <mergeCell ref="R22:S22"/>
    <mergeCell ref="A21:G21"/>
    <mergeCell ref="H21:I21"/>
    <mergeCell ref="J21:K21"/>
    <mergeCell ref="L21:M21"/>
    <mergeCell ref="P21:Q21"/>
    <mergeCell ref="R21:S21"/>
    <mergeCell ref="A20:G20"/>
    <mergeCell ref="H20:I20"/>
    <mergeCell ref="J20:K20"/>
    <mergeCell ref="L20:M20"/>
    <mergeCell ref="P20:Q20"/>
    <mergeCell ref="R20:S20"/>
    <mergeCell ref="A19:G19"/>
    <mergeCell ref="H19:I19"/>
    <mergeCell ref="J19:K19"/>
    <mergeCell ref="L19:M19"/>
    <mergeCell ref="P19:Q19"/>
    <mergeCell ref="R19:S19"/>
    <mergeCell ref="A18:G18"/>
    <mergeCell ref="H18:I18"/>
    <mergeCell ref="J18:K18"/>
    <mergeCell ref="L18:M18"/>
    <mergeCell ref="P18:Q18"/>
    <mergeCell ref="R18:S18"/>
    <mergeCell ref="A17:G17"/>
    <mergeCell ref="H17:I17"/>
    <mergeCell ref="J17:K17"/>
    <mergeCell ref="L17:M17"/>
    <mergeCell ref="P17:Q17"/>
    <mergeCell ref="R17:S17"/>
    <mergeCell ref="A16:G16"/>
    <mergeCell ref="H16:I16"/>
    <mergeCell ref="J16:K16"/>
    <mergeCell ref="L16:M16"/>
    <mergeCell ref="P16:Q16"/>
    <mergeCell ref="R16:S16"/>
    <mergeCell ref="A15:G15"/>
    <mergeCell ref="H15:I15"/>
    <mergeCell ref="J15:K15"/>
    <mergeCell ref="L15:M15"/>
    <mergeCell ref="P15:Q15"/>
    <mergeCell ref="R15:S15"/>
    <mergeCell ref="R12:S12"/>
    <mergeCell ref="A11:G11"/>
    <mergeCell ref="H11:I11"/>
    <mergeCell ref="J11:K11"/>
    <mergeCell ref="L11:M11"/>
    <mergeCell ref="P11:Q11"/>
    <mergeCell ref="R11:S11"/>
    <mergeCell ref="A8:G8"/>
    <mergeCell ref="A14:G14"/>
    <mergeCell ref="H14:I14"/>
    <mergeCell ref="J14:K14"/>
    <mergeCell ref="L14:M14"/>
    <mergeCell ref="P14:Q14"/>
    <mergeCell ref="R14:S14"/>
    <mergeCell ref="A13:G13"/>
    <mergeCell ref="H13:I13"/>
    <mergeCell ref="J13:K13"/>
    <mergeCell ref="L13:M13"/>
    <mergeCell ref="P13:Q13"/>
    <mergeCell ref="R13:S13"/>
    <mergeCell ref="A2:S3"/>
    <mergeCell ref="A4:S4"/>
    <mergeCell ref="H5:S5"/>
    <mergeCell ref="A6:G7"/>
    <mergeCell ref="H6:O6"/>
    <mergeCell ref="P6:Q7"/>
    <mergeCell ref="R6:S7"/>
    <mergeCell ref="H7:I7"/>
    <mergeCell ref="J7:K7"/>
    <mergeCell ref="L7:M7"/>
    <mergeCell ref="N7:O7"/>
    <mergeCell ref="L30:M30"/>
    <mergeCell ref="P30:Q30"/>
    <mergeCell ref="H8:I8"/>
    <mergeCell ref="J8:K8"/>
    <mergeCell ref="L8:M8"/>
    <mergeCell ref="P8:Q8"/>
    <mergeCell ref="R8:S8"/>
    <mergeCell ref="A10:G10"/>
    <mergeCell ref="H10:I10"/>
    <mergeCell ref="J10:K10"/>
    <mergeCell ref="L10:M10"/>
    <mergeCell ref="P10:Q10"/>
    <mergeCell ref="R10:S10"/>
    <mergeCell ref="A9:G9"/>
    <mergeCell ref="H9:I9"/>
    <mergeCell ref="J9:K9"/>
    <mergeCell ref="L9:M9"/>
    <mergeCell ref="P9:Q9"/>
    <mergeCell ref="R9:S9"/>
    <mergeCell ref="A12:G12"/>
    <mergeCell ref="H12:I12"/>
    <mergeCell ref="J12:K12"/>
    <mergeCell ref="L12:M12"/>
    <mergeCell ref="P12:Q12"/>
    <mergeCell ref="A34:G34"/>
    <mergeCell ref="R34:S34"/>
    <mergeCell ref="A44:G44"/>
    <mergeCell ref="R44:S44"/>
    <mergeCell ref="A42:G42"/>
    <mergeCell ref="R42:S42"/>
    <mergeCell ref="A26:G26"/>
    <mergeCell ref="R26:S26"/>
    <mergeCell ref="J26:K26"/>
    <mergeCell ref="J29:K29"/>
    <mergeCell ref="L26:M26"/>
    <mergeCell ref="N26:O26"/>
    <mergeCell ref="R29:S29"/>
    <mergeCell ref="A27:G27"/>
    <mergeCell ref="H27:I27"/>
    <mergeCell ref="J27:K27"/>
    <mergeCell ref="L27:M27"/>
    <mergeCell ref="P27:Q27"/>
    <mergeCell ref="R27:S27"/>
    <mergeCell ref="N27:O27"/>
    <mergeCell ref="N28:O28"/>
    <mergeCell ref="A30:G30"/>
    <mergeCell ref="H30:I30"/>
    <mergeCell ref="J30:K30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rowBreaks count="1" manualBreakCount="1">
    <brk id="3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81"/>
  <sheetViews>
    <sheetView view="pageBreakPreview" topLeftCell="A64" zoomScaleNormal="100" zoomScaleSheetLayoutView="100" workbookViewId="0">
      <selection activeCell="H47" sqref="H47:I47"/>
    </sheetView>
  </sheetViews>
  <sheetFormatPr defaultRowHeight="13.5"/>
  <cols>
    <col min="1" max="5" width="9" style="2"/>
    <col min="6" max="6" width="8.25" style="2" customWidth="1"/>
    <col min="7" max="7" width="0.75" style="2" customWidth="1"/>
    <col min="8" max="8" width="2.875" style="3" customWidth="1"/>
    <col min="9" max="9" width="10.875" style="3" customWidth="1"/>
    <col min="10" max="10" width="3.125" style="3" customWidth="1"/>
    <col min="11" max="11" width="9.625" style="3" customWidth="1"/>
    <col min="12" max="12" width="2.625" style="3" customWidth="1"/>
    <col min="13" max="13" width="12" style="3" customWidth="1"/>
    <col min="14" max="14" width="9" style="2"/>
    <col min="15" max="15" width="10.5" style="2" bestFit="1" customWidth="1"/>
    <col min="16" max="251" width="9" style="2"/>
    <col min="252" max="252" width="8.25" style="2" customWidth="1"/>
    <col min="253" max="253" width="0.75" style="2" customWidth="1"/>
    <col min="254" max="254" width="2.875" style="2" customWidth="1"/>
    <col min="255" max="255" width="9.625" style="2" customWidth="1"/>
    <col min="256" max="256" width="3.125" style="2" customWidth="1"/>
    <col min="257" max="257" width="9.625" style="2" customWidth="1"/>
    <col min="258" max="258" width="2.625" style="2" customWidth="1"/>
    <col min="259" max="259" width="12" style="2" customWidth="1"/>
    <col min="260" max="507" width="9" style="2"/>
    <col min="508" max="508" width="8.25" style="2" customWidth="1"/>
    <col min="509" max="509" width="0.75" style="2" customWidth="1"/>
    <col min="510" max="510" width="2.875" style="2" customWidth="1"/>
    <col min="511" max="511" width="9.625" style="2" customWidth="1"/>
    <col min="512" max="512" width="3.125" style="2" customWidth="1"/>
    <col min="513" max="513" width="9.625" style="2" customWidth="1"/>
    <col min="514" max="514" width="2.625" style="2" customWidth="1"/>
    <col min="515" max="515" width="12" style="2" customWidth="1"/>
    <col min="516" max="763" width="9" style="2"/>
    <col min="764" max="764" width="8.25" style="2" customWidth="1"/>
    <col min="765" max="765" width="0.75" style="2" customWidth="1"/>
    <col min="766" max="766" width="2.875" style="2" customWidth="1"/>
    <col min="767" max="767" width="9.625" style="2" customWidth="1"/>
    <col min="768" max="768" width="3.125" style="2" customWidth="1"/>
    <col min="769" max="769" width="9.625" style="2" customWidth="1"/>
    <col min="770" max="770" width="2.625" style="2" customWidth="1"/>
    <col min="771" max="771" width="12" style="2" customWidth="1"/>
    <col min="772" max="1019" width="9" style="2"/>
    <col min="1020" max="1020" width="8.25" style="2" customWidth="1"/>
    <col min="1021" max="1021" width="0.75" style="2" customWidth="1"/>
    <col min="1022" max="1022" width="2.875" style="2" customWidth="1"/>
    <col min="1023" max="1023" width="9.625" style="2" customWidth="1"/>
    <col min="1024" max="1024" width="3.125" style="2" customWidth="1"/>
    <col min="1025" max="1025" width="9.625" style="2" customWidth="1"/>
    <col min="1026" max="1026" width="2.625" style="2" customWidth="1"/>
    <col min="1027" max="1027" width="12" style="2" customWidth="1"/>
    <col min="1028" max="1275" width="9" style="2"/>
    <col min="1276" max="1276" width="8.25" style="2" customWidth="1"/>
    <col min="1277" max="1277" width="0.75" style="2" customWidth="1"/>
    <col min="1278" max="1278" width="2.875" style="2" customWidth="1"/>
    <col min="1279" max="1279" width="9.625" style="2" customWidth="1"/>
    <col min="1280" max="1280" width="3.125" style="2" customWidth="1"/>
    <col min="1281" max="1281" width="9.625" style="2" customWidth="1"/>
    <col min="1282" max="1282" width="2.625" style="2" customWidth="1"/>
    <col min="1283" max="1283" width="12" style="2" customWidth="1"/>
    <col min="1284" max="1531" width="9" style="2"/>
    <col min="1532" max="1532" width="8.25" style="2" customWidth="1"/>
    <col min="1533" max="1533" width="0.75" style="2" customWidth="1"/>
    <col min="1534" max="1534" width="2.875" style="2" customWidth="1"/>
    <col min="1535" max="1535" width="9.625" style="2" customWidth="1"/>
    <col min="1536" max="1536" width="3.125" style="2" customWidth="1"/>
    <col min="1537" max="1537" width="9.625" style="2" customWidth="1"/>
    <col min="1538" max="1538" width="2.625" style="2" customWidth="1"/>
    <col min="1539" max="1539" width="12" style="2" customWidth="1"/>
    <col min="1540" max="1787" width="9" style="2"/>
    <col min="1788" max="1788" width="8.25" style="2" customWidth="1"/>
    <col min="1789" max="1789" width="0.75" style="2" customWidth="1"/>
    <col min="1790" max="1790" width="2.875" style="2" customWidth="1"/>
    <col min="1791" max="1791" width="9.625" style="2" customWidth="1"/>
    <col min="1792" max="1792" width="3.125" style="2" customWidth="1"/>
    <col min="1793" max="1793" width="9.625" style="2" customWidth="1"/>
    <col min="1794" max="1794" width="2.625" style="2" customWidth="1"/>
    <col min="1795" max="1795" width="12" style="2" customWidth="1"/>
    <col min="1796" max="2043" width="9" style="2"/>
    <col min="2044" max="2044" width="8.25" style="2" customWidth="1"/>
    <col min="2045" max="2045" width="0.75" style="2" customWidth="1"/>
    <col min="2046" max="2046" width="2.875" style="2" customWidth="1"/>
    <col min="2047" max="2047" width="9.625" style="2" customWidth="1"/>
    <col min="2048" max="2048" width="3.125" style="2" customWidth="1"/>
    <col min="2049" max="2049" width="9.625" style="2" customWidth="1"/>
    <col min="2050" max="2050" width="2.625" style="2" customWidth="1"/>
    <col min="2051" max="2051" width="12" style="2" customWidth="1"/>
    <col min="2052" max="2299" width="9" style="2"/>
    <col min="2300" max="2300" width="8.25" style="2" customWidth="1"/>
    <col min="2301" max="2301" width="0.75" style="2" customWidth="1"/>
    <col min="2302" max="2302" width="2.875" style="2" customWidth="1"/>
    <col min="2303" max="2303" width="9.625" style="2" customWidth="1"/>
    <col min="2304" max="2304" width="3.125" style="2" customWidth="1"/>
    <col min="2305" max="2305" width="9.625" style="2" customWidth="1"/>
    <col min="2306" max="2306" width="2.625" style="2" customWidth="1"/>
    <col min="2307" max="2307" width="12" style="2" customWidth="1"/>
    <col min="2308" max="2555" width="9" style="2"/>
    <col min="2556" max="2556" width="8.25" style="2" customWidth="1"/>
    <col min="2557" max="2557" width="0.75" style="2" customWidth="1"/>
    <col min="2558" max="2558" width="2.875" style="2" customWidth="1"/>
    <col min="2559" max="2559" width="9.625" style="2" customWidth="1"/>
    <col min="2560" max="2560" width="3.125" style="2" customWidth="1"/>
    <col min="2561" max="2561" width="9.625" style="2" customWidth="1"/>
    <col min="2562" max="2562" width="2.625" style="2" customWidth="1"/>
    <col min="2563" max="2563" width="12" style="2" customWidth="1"/>
    <col min="2564" max="2811" width="9" style="2"/>
    <col min="2812" max="2812" width="8.25" style="2" customWidth="1"/>
    <col min="2813" max="2813" width="0.75" style="2" customWidth="1"/>
    <col min="2814" max="2814" width="2.875" style="2" customWidth="1"/>
    <col min="2815" max="2815" width="9.625" style="2" customWidth="1"/>
    <col min="2816" max="2816" width="3.125" style="2" customWidth="1"/>
    <col min="2817" max="2817" width="9.625" style="2" customWidth="1"/>
    <col min="2818" max="2818" width="2.625" style="2" customWidth="1"/>
    <col min="2819" max="2819" width="12" style="2" customWidth="1"/>
    <col min="2820" max="3067" width="9" style="2"/>
    <col min="3068" max="3068" width="8.25" style="2" customWidth="1"/>
    <col min="3069" max="3069" width="0.75" style="2" customWidth="1"/>
    <col min="3070" max="3070" width="2.875" style="2" customWidth="1"/>
    <col min="3071" max="3071" width="9.625" style="2" customWidth="1"/>
    <col min="3072" max="3072" width="3.125" style="2" customWidth="1"/>
    <col min="3073" max="3073" width="9.625" style="2" customWidth="1"/>
    <col min="3074" max="3074" width="2.625" style="2" customWidth="1"/>
    <col min="3075" max="3075" width="12" style="2" customWidth="1"/>
    <col min="3076" max="3323" width="9" style="2"/>
    <col min="3324" max="3324" width="8.25" style="2" customWidth="1"/>
    <col min="3325" max="3325" width="0.75" style="2" customWidth="1"/>
    <col min="3326" max="3326" width="2.875" style="2" customWidth="1"/>
    <col min="3327" max="3327" width="9.625" style="2" customWidth="1"/>
    <col min="3328" max="3328" width="3.125" style="2" customWidth="1"/>
    <col min="3329" max="3329" width="9.625" style="2" customWidth="1"/>
    <col min="3330" max="3330" width="2.625" style="2" customWidth="1"/>
    <col min="3331" max="3331" width="12" style="2" customWidth="1"/>
    <col min="3332" max="3579" width="9" style="2"/>
    <col min="3580" max="3580" width="8.25" style="2" customWidth="1"/>
    <col min="3581" max="3581" width="0.75" style="2" customWidth="1"/>
    <col min="3582" max="3582" width="2.875" style="2" customWidth="1"/>
    <col min="3583" max="3583" width="9.625" style="2" customWidth="1"/>
    <col min="3584" max="3584" width="3.125" style="2" customWidth="1"/>
    <col min="3585" max="3585" width="9.625" style="2" customWidth="1"/>
    <col min="3586" max="3586" width="2.625" style="2" customWidth="1"/>
    <col min="3587" max="3587" width="12" style="2" customWidth="1"/>
    <col min="3588" max="3835" width="9" style="2"/>
    <col min="3836" max="3836" width="8.25" style="2" customWidth="1"/>
    <col min="3837" max="3837" width="0.75" style="2" customWidth="1"/>
    <col min="3838" max="3838" width="2.875" style="2" customWidth="1"/>
    <col min="3839" max="3839" width="9.625" style="2" customWidth="1"/>
    <col min="3840" max="3840" width="3.125" style="2" customWidth="1"/>
    <col min="3841" max="3841" width="9.625" style="2" customWidth="1"/>
    <col min="3842" max="3842" width="2.625" style="2" customWidth="1"/>
    <col min="3843" max="3843" width="12" style="2" customWidth="1"/>
    <col min="3844" max="4091" width="9" style="2"/>
    <col min="4092" max="4092" width="8.25" style="2" customWidth="1"/>
    <col min="4093" max="4093" width="0.75" style="2" customWidth="1"/>
    <col min="4094" max="4094" width="2.875" style="2" customWidth="1"/>
    <col min="4095" max="4095" width="9.625" style="2" customWidth="1"/>
    <col min="4096" max="4096" width="3.125" style="2" customWidth="1"/>
    <col min="4097" max="4097" width="9.625" style="2" customWidth="1"/>
    <col min="4098" max="4098" width="2.625" style="2" customWidth="1"/>
    <col min="4099" max="4099" width="12" style="2" customWidth="1"/>
    <col min="4100" max="4347" width="9" style="2"/>
    <col min="4348" max="4348" width="8.25" style="2" customWidth="1"/>
    <col min="4349" max="4349" width="0.75" style="2" customWidth="1"/>
    <col min="4350" max="4350" width="2.875" style="2" customWidth="1"/>
    <col min="4351" max="4351" width="9.625" style="2" customWidth="1"/>
    <col min="4352" max="4352" width="3.125" style="2" customWidth="1"/>
    <col min="4353" max="4353" width="9.625" style="2" customWidth="1"/>
    <col min="4354" max="4354" width="2.625" style="2" customWidth="1"/>
    <col min="4355" max="4355" width="12" style="2" customWidth="1"/>
    <col min="4356" max="4603" width="9" style="2"/>
    <col min="4604" max="4604" width="8.25" style="2" customWidth="1"/>
    <col min="4605" max="4605" width="0.75" style="2" customWidth="1"/>
    <col min="4606" max="4606" width="2.875" style="2" customWidth="1"/>
    <col min="4607" max="4607" width="9.625" style="2" customWidth="1"/>
    <col min="4608" max="4608" width="3.125" style="2" customWidth="1"/>
    <col min="4609" max="4609" width="9.625" style="2" customWidth="1"/>
    <col min="4610" max="4610" width="2.625" style="2" customWidth="1"/>
    <col min="4611" max="4611" width="12" style="2" customWidth="1"/>
    <col min="4612" max="4859" width="9" style="2"/>
    <col min="4860" max="4860" width="8.25" style="2" customWidth="1"/>
    <col min="4861" max="4861" width="0.75" style="2" customWidth="1"/>
    <col min="4862" max="4862" width="2.875" style="2" customWidth="1"/>
    <col min="4863" max="4863" width="9.625" style="2" customWidth="1"/>
    <col min="4864" max="4864" width="3.125" style="2" customWidth="1"/>
    <col min="4865" max="4865" width="9.625" style="2" customWidth="1"/>
    <col min="4866" max="4866" width="2.625" style="2" customWidth="1"/>
    <col min="4867" max="4867" width="12" style="2" customWidth="1"/>
    <col min="4868" max="5115" width="9" style="2"/>
    <col min="5116" max="5116" width="8.25" style="2" customWidth="1"/>
    <col min="5117" max="5117" width="0.75" style="2" customWidth="1"/>
    <col min="5118" max="5118" width="2.875" style="2" customWidth="1"/>
    <col min="5119" max="5119" width="9.625" style="2" customWidth="1"/>
    <col min="5120" max="5120" width="3.125" style="2" customWidth="1"/>
    <col min="5121" max="5121" width="9.625" style="2" customWidth="1"/>
    <col min="5122" max="5122" width="2.625" style="2" customWidth="1"/>
    <col min="5123" max="5123" width="12" style="2" customWidth="1"/>
    <col min="5124" max="5371" width="9" style="2"/>
    <col min="5372" max="5372" width="8.25" style="2" customWidth="1"/>
    <col min="5373" max="5373" width="0.75" style="2" customWidth="1"/>
    <col min="5374" max="5374" width="2.875" style="2" customWidth="1"/>
    <col min="5375" max="5375" width="9.625" style="2" customWidth="1"/>
    <col min="5376" max="5376" width="3.125" style="2" customWidth="1"/>
    <col min="5377" max="5377" width="9.625" style="2" customWidth="1"/>
    <col min="5378" max="5378" width="2.625" style="2" customWidth="1"/>
    <col min="5379" max="5379" width="12" style="2" customWidth="1"/>
    <col min="5380" max="5627" width="9" style="2"/>
    <col min="5628" max="5628" width="8.25" style="2" customWidth="1"/>
    <col min="5629" max="5629" width="0.75" style="2" customWidth="1"/>
    <col min="5630" max="5630" width="2.875" style="2" customWidth="1"/>
    <col min="5631" max="5631" width="9.625" style="2" customWidth="1"/>
    <col min="5632" max="5632" width="3.125" style="2" customWidth="1"/>
    <col min="5633" max="5633" width="9.625" style="2" customWidth="1"/>
    <col min="5634" max="5634" width="2.625" style="2" customWidth="1"/>
    <col min="5635" max="5635" width="12" style="2" customWidth="1"/>
    <col min="5636" max="5883" width="9" style="2"/>
    <col min="5884" max="5884" width="8.25" style="2" customWidth="1"/>
    <col min="5885" max="5885" width="0.75" style="2" customWidth="1"/>
    <col min="5886" max="5886" width="2.875" style="2" customWidth="1"/>
    <col min="5887" max="5887" width="9.625" style="2" customWidth="1"/>
    <col min="5888" max="5888" width="3.125" style="2" customWidth="1"/>
    <col min="5889" max="5889" width="9.625" style="2" customWidth="1"/>
    <col min="5890" max="5890" width="2.625" style="2" customWidth="1"/>
    <col min="5891" max="5891" width="12" style="2" customWidth="1"/>
    <col min="5892" max="6139" width="9" style="2"/>
    <col min="6140" max="6140" width="8.25" style="2" customWidth="1"/>
    <col min="6141" max="6141" width="0.75" style="2" customWidth="1"/>
    <col min="6142" max="6142" width="2.875" style="2" customWidth="1"/>
    <col min="6143" max="6143" width="9.625" style="2" customWidth="1"/>
    <col min="6144" max="6144" width="3.125" style="2" customWidth="1"/>
    <col min="6145" max="6145" width="9.625" style="2" customWidth="1"/>
    <col min="6146" max="6146" width="2.625" style="2" customWidth="1"/>
    <col min="6147" max="6147" width="12" style="2" customWidth="1"/>
    <col min="6148" max="6395" width="9" style="2"/>
    <col min="6396" max="6396" width="8.25" style="2" customWidth="1"/>
    <col min="6397" max="6397" width="0.75" style="2" customWidth="1"/>
    <col min="6398" max="6398" width="2.875" style="2" customWidth="1"/>
    <col min="6399" max="6399" width="9.625" style="2" customWidth="1"/>
    <col min="6400" max="6400" width="3.125" style="2" customWidth="1"/>
    <col min="6401" max="6401" width="9.625" style="2" customWidth="1"/>
    <col min="6402" max="6402" width="2.625" style="2" customWidth="1"/>
    <col min="6403" max="6403" width="12" style="2" customWidth="1"/>
    <col min="6404" max="6651" width="9" style="2"/>
    <col min="6652" max="6652" width="8.25" style="2" customWidth="1"/>
    <col min="6653" max="6653" width="0.75" style="2" customWidth="1"/>
    <col min="6654" max="6654" width="2.875" style="2" customWidth="1"/>
    <col min="6655" max="6655" width="9.625" style="2" customWidth="1"/>
    <col min="6656" max="6656" width="3.125" style="2" customWidth="1"/>
    <col min="6657" max="6657" width="9.625" style="2" customWidth="1"/>
    <col min="6658" max="6658" width="2.625" style="2" customWidth="1"/>
    <col min="6659" max="6659" width="12" style="2" customWidth="1"/>
    <col min="6660" max="6907" width="9" style="2"/>
    <col min="6908" max="6908" width="8.25" style="2" customWidth="1"/>
    <col min="6909" max="6909" width="0.75" style="2" customWidth="1"/>
    <col min="6910" max="6910" width="2.875" style="2" customWidth="1"/>
    <col min="6911" max="6911" width="9.625" style="2" customWidth="1"/>
    <col min="6912" max="6912" width="3.125" style="2" customWidth="1"/>
    <col min="6913" max="6913" width="9.625" style="2" customWidth="1"/>
    <col min="6914" max="6914" width="2.625" style="2" customWidth="1"/>
    <col min="6915" max="6915" width="12" style="2" customWidth="1"/>
    <col min="6916" max="7163" width="9" style="2"/>
    <col min="7164" max="7164" width="8.25" style="2" customWidth="1"/>
    <col min="7165" max="7165" width="0.75" style="2" customWidth="1"/>
    <col min="7166" max="7166" width="2.875" style="2" customWidth="1"/>
    <col min="7167" max="7167" width="9.625" style="2" customWidth="1"/>
    <col min="7168" max="7168" width="3.125" style="2" customWidth="1"/>
    <col min="7169" max="7169" width="9.625" style="2" customWidth="1"/>
    <col min="7170" max="7170" width="2.625" style="2" customWidth="1"/>
    <col min="7171" max="7171" width="12" style="2" customWidth="1"/>
    <col min="7172" max="7419" width="9" style="2"/>
    <col min="7420" max="7420" width="8.25" style="2" customWidth="1"/>
    <col min="7421" max="7421" width="0.75" style="2" customWidth="1"/>
    <col min="7422" max="7422" width="2.875" style="2" customWidth="1"/>
    <col min="7423" max="7423" width="9.625" style="2" customWidth="1"/>
    <col min="7424" max="7424" width="3.125" style="2" customWidth="1"/>
    <col min="7425" max="7425" width="9.625" style="2" customWidth="1"/>
    <col min="7426" max="7426" width="2.625" style="2" customWidth="1"/>
    <col min="7427" max="7427" width="12" style="2" customWidth="1"/>
    <col min="7428" max="7675" width="9" style="2"/>
    <col min="7676" max="7676" width="8.25" style="2" customWidth="1"/>
    <col min="7677" max="7677" width="0.75" style="2" customWidth="1"/>
    <col min="7678" max="7678" width="2.875" style="2" customWidth="1"/>
    <col min="7679" max="7679" width="9.625" style="2" customWidth="1"/>
    <col min="7680" max="7680" width="3.125" style="2" customWidth="1"/>
    <col min="7681" max="7681" width="9.625" style="2" customWidth="1"/>
    <col min="7682" max="7682" width="2.625" style="2" customWidth="1"/>
    <col min="7683" max="7683" width="12" style="2" customWidth="1"/>
    <col min="7684" max="7931" width="9" style="2"/>
    <col min="7932" max="7932" width="8.25" style="2" customWidth="1"/>
    <col min="7933" max="7933" width="0.75" style="2" customWidth="1"/>
    <col min="7934" max="7934" width="2.875" style="2" customWidth="1"/>
    <col min="7935" max="7935" width="9.625" style="2" customWidth="1"/>
    <col min="7936" max="7936" width="3.125" style="2" customWidth="1"/>
    <col min="7937" max="7937" width="9.625" style="2" customWidth="1"/>
    <col min="7938" max="7938" width="2.625" style="2" customWidth="1"/>
    <col min="7939" max="7939" width="12" style="2" customWidth="1"/>
    <col min="7940" max="8187" width="9" style="2"/>
    <col min="8188" max="8188" width="8.25" style="2" customWidth="1"/>
    <col min="8189" max="8189" width="0.75" style="2" customWidth="1"/>
    <col min="8190" max="8190" width="2.875" style="2" customWidth="1"/>
    <col min="8191" max="8191" width="9.625" style="2" customWidth="1"/>
    <col min="8192" max="8192" width="3.125" style="2" customWidth="1"/>
    <col min="8193" max="8193" width="9.625" style="2" customWidth="1"/>
    <col min="8194" max="8194" width="2.625" style="2" customWidth="1"/>
    <col min="8195" max="8195" width="12" style="2" customWidth="1"/>
    <col min="8196" max="8443" width="9" style="2"/>
    <col min="8444" max="8444" width="8.25" style="2" customWidth="1"/>
    <col min="8445" max="8445" width="0.75" style="2" customWidth="1"/>
    <col min="8446" max="8446" width="2.875" style="2" customWidth="1"/>
    <col min="8447" max="8447" width="9.625" style="2" customWidth="1"/>
    <col min="8448" max="8448" width="3.125" style="2" customWidth="1"/>
    <col min="8449" max="8449" width="9.625" style="2" customWidth="1"/>
    <col min="8450" max="8450" width="2.625" style="2" customWidth="1"/>
    <col min="8451" max="8451" width="12" style="2" customWidth="1"/>
    <col min="8452" max="8699" width="9" style="2"/>
    <col min="8700" max="8700" width="8.25" style="2" customWidth="1"/>
    <col min="8701" max="8701" width="0.75" style="2" customWidth="1"/>
    <col min="8702" max="8702" width="2.875" style="2" customWidth="1"/>
    <col min="8703" max="8703" width="9.625" style="2" customWidth="1"/>
    <col min="8704" max="8704" width="3.125" style="2" customWidth="1"/>
    <col min="8705" max="8705" width="9.625" style="2" customWidth="1"/>
    <col min="8706" max="8706" width="2.625" style="2" customWidth="1"/>
    <col min="8707" max="8707" width="12" style="2" customWidth="1"/>
    <col min="8708" max="8955" width="9" style="2"/>
    <col min="8956" max="8956" width="8.25" style="2" customWidth="1"/>
    <col min="8957" max="8957" width="0.75" style="2" customWidth="1"/>
    <col min="8958" max="8958" width="2.875" style="2" customWidth="1"/>
    <col min="8959" max="8959" width="9.625" style="2" customWidth="1"/>
    <col min="8960" max="8960" width="3.125" style="2" customWidth="1"/>
    <col min="8961" max="8961" width="9.625" style="2" customWidth="1"/>
    <col min="8962" max="8962" width="2.625" style="2" customWidth="1"/>
    <col min="8963" max="8963" width="12" style="2" customWidth="1"/>
    <col min="8964" max="9211" width="9" style="2"/>
    <col min="9212" max="9212" width="8.25" style="2" customWidth="1"/>
    <col min="9213" max="9213" width="0.75" style="2" customWidth="1"/>
    <col min="9214" max="9214" width="2.875" style="2" customWidth="1"/>
    <col min="9215" max="9215" width="9.625" style="2" customWidth="1"/>
    <col min="9216" max="9216" width="3.125" style="2" customWidth="1"/>
    <col min="9217" max="9217" width="9.625" style="2" customWidth="1"/>
    <col min="9218" max="9218" width="2.625" style="2" customWidth="1"/>
    <col min="9219" max="9219" width="12" style="2" customWidth="1"/>
    <col min="9220" max="9467" width="9" style="2"/>
    <col min="9468" max="9468" width="8.25" style="2" customWidth="1"/>
    <col min="9469" max="9469" width="0.75" style="2" customWidth="1"/>
    <col min="9470" max="9470" width="2.875" style="2" customWidth="1"/>
    <col min="9471" max="9471" width="9.625" style="2" customWidth="1"/>
    <col min="9472" max="9472" width="3.125" style="2" customWidth="1"/>
    <col min="9473" max="9473" width="9.625" style="2" customWidth="1"/>
    <col min="9474" max="9474" width="2.625" style="2" customWidth="1"/>
    <col min="9475" max="9475" width="12" style="2" customWidth="1"/>
    <col min="9476" max="9723" width="9" style="2"/>
    <col min="9724" max="9724" width="8.25" style="2" customWidth="1"/>
    <col min="9725" max="9725" width="0.75" style="2" customWidth="1"/>
    <col min="9726" max="9726" width="2.875" style="2" customWidth="1"/>
    <col min="9727" max="9727" width="9.625" style="2" customWidth="1"/>
    <col min="9728" max="9728" width="3.125" style="2" customWidth="1"/>
    <col min="9729" max="9729" width="9.625" style="2" customWidth="1"/>
    <col min="9730" max="9730" width="2.625" style="2" customWidth="1"/>
    <col min="9731" max="9731" width="12" style="2" customWidth="1"/>
    <col min="9732" max="9979" width="9" style="2"/>
    <col min="9980" max="9980" width="8.25" style="2" customWidth="1"/>
    <col min="9981" max="9981" width="0.75" style="2" customWidth="1"/>
    <col min="9982" max="9982" width="2.875" style="2" customWidth="1"/>
    <col min="9983" max="9983" width="9.625" style="2" customWidth="1"/>
    <col min="9984" max="9984" width="3.125" style="2" customWidth="1"/>
    <col min="9985" max="9985" width="9.625" style="2" customWidth="1"/>
    <col min="9986" max="9986" width="2.625" style="2" customWidth="1"/>
    <col min="9987" max="9987" width="12" style="2" customWidth="1"/>
    <col min="9988" max="10235" width="9" style="2"/>
    <col min="10236" max="10236" width="8.25" style="2" customWidth="1"/>
    <col min="10237" max="10237" width="0.75" style="2" customWidth="1"/>
    <col min="10238" max="10238" width="2.875" style="2" customWidth="1"/>
    <col min="10239" max="10239" width="9.625" style="2" customWidth="1"/>
    <col min="10240" max="10240" width="3.125" style="2" customWidth="1"/>
    <col min="10241" max="10241" width="9.625" style="2" customWidth="1"/>
    <col min="10242" max="10242" width="2.625" style="2" customWidth="1"/>
    <col min="10243" max="10243" width="12" style="2" customWidth="1"/>
    <col min="10244" max="10491" width="9" style="2"/>
    <col min="10492" max="10492" width="8.25" style="2" customWidth="1"/>
    <col min="10493" max="10493" width="0.75" style="2" customWidth="1"/>
    <col min="10494" max="10494" width="2.875" style="2" customWidth="1"/>
    <col min="10495" max="10495" width="9.625" style="2" customWidth="1"/>
    <col min="10496" max="10496" width="3.125" style="2" customWidth="1"/>
    <col min="10497" max="10497" width="9.625" style="2" customWidth="1"/>
    <col min="10498" max="10498" width="2.625" style="2" customWidth="1"/>
    <col min="10499" max="10499" width="12" style="2" customWidth="1"/>
    <col min="10500" max="10747" width="9" style="2"/>
    <col min="10748" max="10748" width="8.25" style="2" customWidth="1"/>
    <col min="10749" max="10749" width="0.75" style="2" customWidth="1"/>
    <col min="10750" max="10750" width="2.875" style="2" customWidth="1"/>
    <col min="10751" max="10751" width="9.625" style="2" customWidth="1"/>
    <col min="10752" max="10752" width="3.125" style="2" customWidth="1"/>
    <col min="10753" max="10753" width="9.625" style="2" customWidth="1"/>
    <col min="10754" max="10754" width="2.625" style="2" customWidth="1"/>
    <col min="10755" max="10755" width="12" style="2" customWidth="1"/>
    <col min="10756" max="11003" width="9" style="2"/>
    <col min="11004" max="11004" width="8.25" style="2" customWidth="1"/>
    <col min="11005" max="11005" width="0.75" style="2" customWidth="1"/>
    <col min="11006" max="11006" width="2.875" style="2" customWidth="1"/>
    <col min="11007" max="11007" width="9.625" style="2" customWidth="1"/>
    <col min="11008" max="11008" width="3.125" style="2" customWidth="1"/>
    <col min="11009" max="11009" width="9.625" style="2" customWidth="1"/>
    <col min="11010" max="11010" width="2.625" style="2" customWidth="1"/>
    <col min="11011" max="11011" width="12" style="2" customWidth="1"/>
    <col min="11012" max="11259" width="9" style="2"/>
    <col min="11260" max="11260" width="8.25" style="2" customWidth="1"/>
    <col min="11261" max="11261" width="0.75" style="2" customWidth="1"/>
    <col min="11262" max="11262" width="2.875" style="2" customWidth="1"/>
    <col min="11263" max="11263" width="9.625" style="2" customWidth="1"/>
    <col min="11264" max="11264" width="3.125" style="2" customWidth="1"/>
    <col min="11265" max="11265" width="9.625" style="2" customWidth="1"/>
    <col min="11266" max="11266" width="2.625" style="2" customWidth="1"/>
    <col min="11267" max="11267" width="12" style="2" customWidth="1"/>
    <col min="11268" max="11515" width="9" style="2"/>
    <col min="11516" max="11516" width="8.25" style="2" customWidth="1"/>
    <col min="11517" max="11517" width="0.75" style="2" customWidth="1"/>
    <col min="11518" max="11518" width="2.875" style="2" customWidth="1"/>
    <col min="11519" max="11519" width="9.625" style="2" customWidth="1"/>
    <col min="11520" max="11520" width="3.125" style="2" customWidth="1"/>
    <col min="11521" max="11521" width="9.625" style="2" customWidth="1"/>
    <col min="11522" max="11522" width="2.625" style="2" customWidth="1"/>
    <col min="11523" max="11523" width="12" style="2" customWidth="1"/>
    <col min="11524" max="11771" width="9" style="2"/>
    <col min="11772" max="11772" width="8.25" style="2" customWidth="1"/>
    <col min="11773" max="11773" width="0.75" style="2" customWidth="1"/>
    <col min="11774" max="11774" width="2.875" style="2" customWidth="1"/>
    <col min="11775" max="11775" width="9.625" style="2" customWidth="1"/>
    <col min="11776" max="11776" width="3.125" style="2" customWidth="1"/>
    <col min="11777" max="11777" width="9.625" style="2" customWidth="1"/>
    <col min="11778" max="11778" width="2.625" style="2" customWidth="1"/>
    <col min="11779" max="11779" width="12" style="2" customWidth="1"/>
    <col min="11780" max="12027" width="9" style="2"/>
    <col min="12028" max="12028" width="8.25" style="2" customWidth="1"/>
    <col min="12029" max="12029" width="0.75" style="2" customWidth="1"/>
    <col min="12030" max="12030" width="2.875" style="2" customWidth="1"/>
    <col min="12031" max="12031" width="9.625" style="2" customWidth="1"/>
    <col min="12032" max="12032" width="3.125" style="2" customWidth="1"/>
    <col min="12033" max="12033" width="9.625" style="2" customWidth="1"/>
    <col min="12034" max="12034" width="2.625" style="2" customWidth="1"/>
    <col min="12035" max="12035" width="12" style="2" customWidth="1"/>
    <col min="12036" max="12283" width="9" style="2"/>
    <col min="12284" max="12284" width="8.25" style="2" customWidth="1"/>
    <col min="12285" max="12285" width="0.75" style="2" customWidth="1"/>
    <col min="12286" max="12286" width="2.875" style="2" customWidth="1"/>
    <col min="12287" max="12287" width="9.625" style="2" customWidth="1"/>
    <col min="12288" max="12288" width="3.125" style="2" customWidth="1"/>
    <col min="12289" max="12289" width="9.625" style="2" customWidth="1"/>
    <col min="12290" max="12290" width="2.625" style="2" customWidth="1"/>
    <col min="12291" max="12291" width="12" style="2" customWidth="1"/>
    <col min="12292" max="12539" width="9" style="2"/>
    <col min="12540" max="12540" width="8.25" style="2" customWidth="1"/>
    <col min="12541" max="12541" width="0.75" style="2" customWidth="1"/>
    <col min="12542" max="12542" width="2.875" style="2" customWidth="1"/>
    <col min="12543" max="12543" width="9.625" style="2" customWidth="1"/>
    <col min="12544" max="12544" width="3.125" style="2" customWidth="1"/>
    <col min="12545" max="12545" width="9.625" style="2" customWidth="1"/>
    <col min="12546" max="12546" width="2.625" style="2" customWidth="1"/>
    <col min="12547" max="12547" width="12" style="2" customWidth="1"/>
    <col min="12548" max="12795" width="9" style="2"/>
    <col min="12796" max="12796" width="8.25" style="2" customWidth="1"/>
    <col min="12797" max="12797" width="0.75" style="2" customWidth="1"/>
    <col min="12798" max="12798" width="2.875" style="2" customWidth="1"/>
    <col min="12799" max="12799" width="9.625" style="2" customWidth="1"/>
    <col min="12800" max="12800" width="3.125" style="2" customWidth="1"/>
    <col min="12801" max="12801" width="9.625" style="2" customWidth="1"/>
    <col min="12802" max="12802" width="2.625" style="2" customWidth="1"/>
    <col min="12803" max="12803" width="12" style="2" customWidth="1"/>
    <col min="12804" max="13051" width="9" style="2"/>
    <col min="13052" max="13052" width="8.25" style="2" customWidth="1"/>
    <col min="13053" max="13053" width="0.75" style="2" customWidth="1"/>
    <col min="13054" max="13054" width="2.875" style="2" customWidth="1"/>
    <col min="13055" max="13055" width="9.625" style="2" customWidth="1"/>
    <col min="13056" max="13056" width="3.125" style="2" customWidth="1"/>
    <col min="13057" max="13057" width="9.625" style="2" customWidth="1"/>
    <col min="13058" max="13058" width="2.625" style="2" customWidth="1"/>
    <col min="13059" max="13059" width="12" style="2" customWidth="1"/>
    <col min="13060" max="13307" width="9" style="2"/>
    <col min="13308" max="13308" width="8.25" style="2" customWidth="1"/>
    <col min="13309" max="13309" width="0.75" style="2" customWidth="1"/>
    <col min="13310" max="13310" width="2.875" style="2" customWidth="1"/>
    <col min="13311" max="13311" width="9.625" style="2" customWidth="1"/>
    <col min="13312" max="13312" width="3.125" style="2" customWidth="1"/>
    <col min="13313" max="13313" width="9.625" style="2" customWidth="1"/>
    <col min="13314" max="13314" width="2.625" style="2" customWidth="1"/>
    <col min="13315" max="13315" width="12" style="2" customWidth="1"/>
    <col min="13316" max="13563" width="9" style="2"/>
    <col min="13564" max="13564" width="8.25" style="2" customWidth="1"/>
    <col min="13565" max="13565" width="0.75" style="2" customWidth="1"/>
    <col min="13566" max="13566" width="2.875" style="2" customWidth="1"/>
    <col min="13567" max="13567" width="9.625" style="2" customWidth="1"/>
    <col min="13568" max="13568" width="3.125" style="2" customWidth="1"/>
    <col min="13569" max="13569" width="9.625" style="2" customWidth="1"/>
    <col min="13570" max="13570" width="2.625" style="2" customWidth="1"/>
    <col min="13571" max="13571" width="12" style="2" customWidth="1"/>
    <col min="13572" max="13819" width="9" style="2"/>
    <col min="13820" max="13820" width="8.25" style="2" customWidth="1"/>
    <col min="13821" max="13821" width="0.75" style="2" customWidth="1"/>
    <col min="13822" max="13822" width="2.875" style="2" customWidth="1"/>
    <col min="13823" max="13823" width="9.625" style="2" customWidth="1"/>
    <col min="13824" max="13824" width="3.125" style="2" customWidth="1"/>
    <col min="13825" max="13825" width="9.625" style="2" customWidth="1"/>
    <col min="13826" max="13826" width="2.625" style="2" customWidth="1"/>
    <col min="13827" max="13827" width="12" style="2" customWidth="1"/>
    <col min="13828" max="14075" width="9" style="2"/>
    <col min="14076" max="14076" width="8.25" style="2" customWidth="1"/>
    <col min="14077" max="14077" width="0.75" style="2" customWidth="1"/>
    <col min="14078" max="14078" width="2.875" style="2" customWidth="1"/>
    <col min="14079" max="14079" width="9.625" style="2" customWidth="1"/>
    <col min="14080" max="14080" width="3.125" style="2" customWidth="1"/>
    <col min="14081" max="14081" width="9.625" style="2" customWidth="1"/>
    <col min="14082" max="14082" width="2.625" style="2" customWidth="1"/>
    <col min="14083" max="14083" width="12" style="2" customWidth="1"/>
    <col min="14084" max="14331" width="9" style="2"/>
    <col min="14332" max="14332" width="8.25" style="2" customWidth="1"/>
    <col min="14333" max="14333" width="0.75" style="2" customWidth="1"/>
    <col min="14334" max="14334" width="2.875" style="2" customWidth="1"/>
    <col min="14335" max="14335" width="9.625" style="2" customWidth="1"/>
    <col min="14336" max="14336" width="3.125" style="2" customWidth="1"/>
    <col min="14337" max="14337" width="9.625" style="2" customWidth="1"/>
    <col min="14338" max="14338" width="2.625" style="2" customWidth="1"/>
    <col min="14339" max="14339" width="12" style="2" customWidth="1"/>
    <col min="14340" max="14587" width="9" style="2"/>
    <col min="14588" max="14588" width="8.25" style="2" customWidth="1"/>
    <col min="14589" max="14589" width="0.75" style="2" customWidth="1"/>
    <col min="14590" max="14590" width="2.875" style="2" customWidth="1"/>
    <col min="14591" max="14591" width="9.625" style="2" customWidth="1"/>
    <col min="14592" max="14592" width="3.125" style="2" customWidth="1"/>
    <col min="14593" max="14593" width="9.625" style="2" customWidth="1"/>
    <col min="14594" max="14594" width="2.625" style="2" customWidth="1"/>
    <col min="14595" max="14595" width="12" style="2" customWidth="1"/>
    <col min="14596" max="14843" width="9" style="2"/>
    <col min="14844" max="14844" width="8.25" style="2" customWidth="1"/>
    <col min="14845" max="14845" width="0.75" style="2" customWidth="1"/>
    <col min="14846" max="14846" width="2.875" style="2" customWidth="1"/>
    <col min="14847" max="14847" width="9.625" style="2" customWidth="1"/>
    <col min="14848" max="14848" width="3.125" style="2" customWidth="1"/>
    <col min="14849" max="14849" width="9.625" style="2" customWidth="1"/>
    <col min="14850" max="14850" width="2.625" style="2" customWidth="1"/>
    <col min="14851" max="14851" width="12" style="2" customWidth="1"/>
    <col min="14852" max="15099" width="9" style="2"/>
    <col min="15100" max="15100" width="8.25" style="2" customWidth="1"/>
    <col min="15101" max="15101" width="0.75" style="2" customWidth="1"/>
    <col min="15102" max="15102" width="2.875" style="2" customWidth="1"/>
    <col min="15103" max="15103" width="9.625" style="2" customWidth="1"/>
    <col min="15104" max="15104" width="3.125" style="2" customWidth="1"/>
    <col min="15105" max="15105" width="9.625" style="2" customWidth="1"/>
    <col min="15106" max="15106" width="2.625" style="2" customWidth="1"/>
    <col min="15107" max="15107" width="12" style="2" customWidth="1"/>
    <col min="15108" max="15355" width="9" style="2"/>
    <col min="15356" max="15356" width="8.25" style="2" customWidth="1"/>
    <col min="15357" max="15357" width="0.75" style="2" customWidth="1"/>
    <col min="15358" max="15358" width="2.875" style="2" customWidth="1"/>
    <col min="15359" max="15359" width="9.625" style="2" customWidth="1"/>
    <col min="15360" max="15360" width="3.125" style="2" customWidth="1"/>
    <col min="15361" max="15361" width="9.625" style="2" customWidth="1"/>
    <col min="15362" max="15362" width="2.625" style="2" customWidth="1"/>
    <col min="15363" max="15363" width="12" style="2" customWidth="1"/>
    <col min="15364" max="15611" width="9" style="2"/>
    <col min="15612" max="15612" width="8.25" style="2" customWidth="1"/>
    <col min="15613" max="15613" width="0.75" style="2" customWidth="1"/>
    <col min="15614" max="15614" width="2.875" style="2" customWidth="1"/>
    <col min="15615" max="15615" width="9.625" style="2" customWidth="1"/>
    <col min="15616" max="15616" width="3.125" style="2" customWidth="1"/>
    <col min="15617" max="15617" width="9.625" style="2" customWidth="1"/>
    <col min="15618" max="15618" width="2.625" style="2" customWidth="1"/>
    <col min="15619" max="15619" width="12" style="2" customWidth="1"/>
    <col min="15620" max="15867" width="9" style="2"/>
    <col min="15868" max="15868" width="8.25" style="2" customWidth="1"/>
    <col min="15869" max="15869" width="0.75" style="2" customWidth="1"/>
    <col min="15870" max="15870" width="2.875" style="2" customWidth="1"/>
    <col min="15871" max="15871" width="9.625" style="2" customWidth="1"/>
    <col min="15872" max="15872" width="3.125" style="2" customWidth="1"/>
    <col min="15873" max="15873" width="9.625" style="2" customWidth="1"/>
    <col min="15874" max="15874" width="2.625" style="2" customWidth="1"/>
    <col min="15875" max="15875" width="12" style="2" customWidth="1"/>
    <col min="15876" max="16123" width="9" style="2"/>
    <col min="16124" max="16124" width="8.25" style="2" customWidth="1"/>
    <col min="16125" max="16125" width="0.75" style="2" customWidth="1"/>
    <col min="16126" max="16126" width="2.875" style="2" customWidth="1"/>
    <col min="16127" max="16127" width="9.625" style="2" customWidth="1"/>
    <col min="16128" max="16128" width="3.125" style="2" customWidth="1"/>
    <col min="16129" max="16129" width="9.625" style="2" customWidth="1"/>
    <col min="16130" max="16130" width="2.625" style="2" customWidth="1"/>
    <col min="16131" max="16131" width="12" style="2" customWidth="1"/>
    <col min="16132" max="16384" width="9" style="2"/>
  </cols>
  <sheetData>
    <row r="1" spans="1:15" ht="23.25" customHeight="1">
      <c r="A1" s="51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5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s="1" customFormat="1" ht="14.25">
      <c r="A3" s="52" t="s">
        <v>146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5" s="1" customFormat="1" ht="14.25">
      <c r="A4" s="50"/>
      <c r="B4" s="50"/>
      <c r="C4" s="50"/>
      <c r="D4" s="50"/>
      <c r="E4" s="50"/>
      <c r="F4" s="50"/>
      <c r="G4" s="50"/>
      <c r="H4" s="128" t="s">
        <v>48</v>
      </c>
      <c r="I4" s="128"/>
      <c r="J4" s="128"/>
      <c r="K4" s="128"/>
      <c r="L4" s="128"/>
      <c r="M4" s="128"/>
      <c r="O4" s="1" t="s">
        <v>130</v>
      </c>
    </row>
    <row r="5" spans="1:15">
      <c r="A5" s="55" t="s">
        <v>1</v>
      </c>
      <c r="B5" s="56"/>
      <c r="C5" s="56"/>
      <c r="D5" s="56"/>
      <c r="E5" s="56"/>
      <c r="F5" s="56"/>
      <c r="G5" s="129"/>
      <c r="H5" s="130" t="s">
        <v>49</v>
      </c>
      <c r="I5" s="131"/>
      <c r="J5" s="130" t="s">
        <v>50</v>
      </c>
      <c r="K5" s="131"/>
      <c r="L5" s="130" t="s">
        <v>51</v>
      </c>
      <c r="M5" s="131"/>
    </row>
    <row r="6" spans="1:15">
      <c r="A6" s="57" t="s">
        <v>65</v>
      </c>
      <c r="B6" s="58"/>
      <c r="C6" s="58"/>
      <c r="D6" s="58"/>
      <c r="E6" s="58"/>
      <c r="F6" s="58"/>
      <c r="G6" s="58"/>
      <c r="H6" s="120"/>
      <c r="I6" s="117"/>
      <c r="J6" s="120"/>
      <c r="K6" s="117"/>
      <c r="L6" s="120"/>
      <c r="M6" s="127"/>
    </row>
    <row r="7" spans="1:15" ht="21" customHeight="1">
      <c r="A7" s="49" t="s">
        <v>66</v>
      </c>
      <c r="B7" s="50"/>
      <c r="C7" s="50"/>
      <c r="D7" s="50"/>
      <c r="E7" s="50"/>
      <c r="F7" s="50"/>
      <c r="G7" s="50"/>
      <c r="H7" s="111"/>
      <c r="I7" s="121"/>
      <c r="J7" s="111"/>
      <c r="K7" s="121"/>
      <c r="L7" s="111"/>
      <c r="M7" s="112"/>
    </row>
    <row r="8" spans="1:15" ht="22.5" customHeight="1">
      <c r="A8" s="49" t="s">
        <v>67</v>
      </c>
      <c r="B8" s="50"/>
      <c r="C8" s="50"/>
      <c r="D8" s="50"/>
      <c r="E8" s="50"/>
      <c r="F8" s="50"/>
      <c r="G8" s="50"/>
      <c r="H8" s="111">
        <f>SUM(H9)</f>
        <v>2950000</v>
      </c>
      <c r="I8" s="121"/>
      <c r="J8" s="111">
        <f>SUM(J9)</f>
        <v>2967000</v>
      </c>
      <c r="K8" s="121"/>
      <c r="L8" s="111">
        <f>SUM(H8-J8)</f>
        <v>-17000</v>
      </c>
      <c r="M8" s="112"/>
    </row>
    <row r="9" spans="1:15" ht="22.5" customHeight="1">
      <c r="A9" s="49" t="s">
        <v>68</v>
      </c>
      <c r="B9" s="50"/>
      <c r="C9" s="50"/>
      <c r="D9" s="50"/>
      <c r="E9" s="50"/>
      <c r="F9" s="50"/>
      <c r="G9" s="50"/>
      <c r="H9" s="111">
        <v>2950000</v>
      </c>
      <c r="I9" s="121"/>
      <c r="J9" s="111">
        <v>2967000</v>
      </c>
      <c r="K9" s="121"/>
      <c r="L9" s="111">
        <f>SUM(H9-J9)</f>
        <v>-17000</v>
      </c>
      <c r="M9" s="112"/>
    </row>
    <row r="10" spans="1:15" ht="22.5" customHeight="1">
      <c r="A10" s="49" t="s">
        <v>69</v>
      </c>
      <c r="B10" s="50"/>
      <c r="C10" s="50"/>
      <c r="D10" s="50"/>
      <c r="E10" s="50"/>
      <c r="F10" s="50"/>
      <c r="G10" s="50"/>
      <c r="H10" s="111">
        <f>H11+H12</f>
        <v>6331000</v>
      </c>
      <c r="I10" s="121"/>
      <c r="J10" s="111">
        <f>SUM(J11:K12)</f>
        <v>6510000</v>
      </c>
      <c r="K10" s="121"/>
      <c r="L10" s="111">
        <f t="shared" ref="L10:L72" si="0">SUM(H10-J10)</f>
        <v>-179000</v>
      </c>
      <c r="M10" s="112"/>
    </row>
    <row r="11" spans="1:15" ht="22.5" customHeight="1">
      <c r="A11" s="49" t="s">
        <v>70</v>
      </c>
      <c r="B11" s="50"/>
      <c r="C11" s="50"/>
      <c r="D11" s="50"/>
      <c r="E11" s="50"/>
      <c r="F11" s="50"/>
      <c r="G11" s="50"/>
      <c r="H11" s="111">
        <v>5480000</v>
      </c>
      <c r="I11" s="121"/>
      <c r="J11" s="111">
        <v>5480000</v>
      </c>
      <c r="K11" s="121"/>
      <c r="L11" s="111">
        <f t="shared" si="0"/>
        <v>0</v>
      </c>
      <c r="M11" s="112"/>
    </row>
    <row r="12" spans="1:15" ht="22.5" customHeight="1">
      <c r="A12" s="49" t="s">
        <v>71</v>
      </c>
      <c r="B12" s="50"/>
      <c r="C12" s="50"/>
      <c r="D12" s="50"/>
      <c r="E12" s="50"/>
      <c r="F12" s="50"/>
      <c r="G12" s="50"/>
      <c r="H12" s="111">
        <v>851000</v>
      </c>
      <c r="I12" s="121"/>
      <c r="J12" s="111">
        <v>1030000</v>
      </c>
      <c r="K12" s="121"/>
      <c r="L12" s="111">
        <f t="shared" si="0"/>
        <v>-179000</v>
      </c>
      <c r="M12" s="112"/>
    </row>
    <row r="13" spans="1:15" ht="22.5" customHeight="1">
      <c r="A13" s="49" t="s">
        <v>72</v>
      </c>
      <c r="B13" s="50"/>
      <c r="C13" s="50"/>
      <c r="D13" s="50"/>
      <c r="E13" s="50"/>
      <c r="F13" s="50"/>
      <c r="G13" s="50"/>
      <c r="H13" s="111">
        <f>SUM(H14:I15)</f>
        <v>455000</v>
      </c>
      <c r="I13" s="121"/>
      <c r="J13" s="111">
        <f>SUM(J14:K15)</f>
        <v>480000</v>
      </c>
      <c r="K13" s="121"/>
      <c r="L13" s="111">
        <f t="shared" si="0"/>
        <v>-25000</v>
      </c>
      <c r="M13" s="112"/>
    </row>
    <row r="14" spans="1:15" ht="22.5" customHeight="1">
      <c r="A14" s="49" t="s">
        <v>73</v>
      </c>
      <c r="B14" s="50"/>
      <c r="C14" s="50"/>
      <c r="D14" s="50"/>
      <c r="E14" s="50"/>
      <c r="F14" s="50"/>
      <c r="G14" s="50"/>
      <c r="H14" s="111">
        <v>375000</v>
      </c>
      <c r="I14" s="121"/>
      <c r="J14" s="111">
        <v>400000</v>
      </c>
      <c r="K14" s="121"/>
      <c r="L14" s="111">
        <f t="shared" si="0"/>
        <v>-25000</v>
      </c>
      <c r="M14" s="112"/>
    </row>
    <row r="15" spans="1:15" ht="22.5" customHeight="1">
      <c r="A15" s="49" t="s">
        <v>74</v>
      </c>
      <c r="B15" s="50"/>
      <c r="C15" s="50"/>
      <c r="D15" s="50"/>
      <c r="E15" s="50"/>
      <c r="F15" s="50"/>
      <c r="G15" s="50"/>
      <c r="H15" s="111">
        <v>80000</v>
      </c>
      <c r="I15" s="121"/>
      <c r="J15" s="111">
        <v>80000</v>
      </c>
      <c r="K15" s="121"/>
      <c r="L15" s="111">
        <f t="shared" si="0"/>
        <v>0</v>
      </c>
      <c r="M15" s="112"/>
    </row>
    <row r="16" spans="1:15" ht="22.5" customHeight="1">
      <c r="A16" s="49" t="s">
        <v>75</v>
      </c>
      <c r="B16" s="50"/>
      <c r="C16" s="50"/>
      <c r="D16" s="50"/>
      <c r="E16" s="50"/>
      <c r="F16" s="50"/>
      <c r="G16" s="50"/>
      <c r="H16" s="111">
        <f>SUM(H17:I18)</f>
        <v>31000</v>
      </c>
      <c r="I16" s="121"/>
      <c r="J16" s="111">
        <f>SUM(J17:K18)</f>
        <v>31000</v>
      </c>
      <c r="K16" s="121"/>
      <c r="L16" s="111">
        <f t="shared" si="0"/>
        <v>0</v>
      </c>
      <c r="M16" s="112"/>
    </row>
    <row r="17" spans="1:16" ht="22.5" customHeight="1">
      <c r="A17" s="49" t="s">
        <v>76</v>
      </c>
      <c r="B17" s="50"/>
      <c r="C17" s="50"/>
      <c r="D17" s="50"/>
      <c r="E17" s="50"/>
      <c r="F17" s="50"/>
      <c r="G17" s="50"/>
      <c r="H17" s="111">
        <v>1000</v>
      </c>
      <c r="I17" s="121"/>
      <c r="J17" s="111">
        <v>1000</v>
      </c>
      <c r="K17" s="121"/>
      <c r="L17" s="111">
        <f t="shared" si="0"/>
        <v>0</v>
      </c>
      <c r="M17" s="112"/>
      <c r="P17" s="48"/>
    </row>
    <row r="18" spans="1:16" ht="22.5" customHeight="1">
      <c r="A18" s="49" t="s">
        <v>77</v>
      </c>
      <c r="B18" s="50"/>
      <c r="C18" s="50"/>
      <c r="D18" s="50"/>
      <c r="E18" s="50"/>
      <c r="F18" s="50"/>
      <c r="G18" s="50"/>
      <c r="H18" s="111">
        <v>30000</v>
      </c>
      <c r="I18" s="121"/>
      <c r="J18" s="111">
        <v>30000</v>
      </c>
      <c r="K18" s="121"/>
      <c r="L18" s="111">
        <f t="shared" si="0"/>
        <v>0</v>
      </c>
      <c r="M18" s="112"/>
    </row>
    <row r="19" spans="1:16" ht="22.5" customHeight="1">
      <c r="A19" s="49" t="s">
        <v>78</v>
      </c>
      <c r="B19" s="50"/>
      <c r="C19" s="50"/>
      <c r="D19" s="50"/>
      <c r="E19" s="50"/>
      <c r="F19" s="50"/>
      <c r="G19" s="50"/>
      <c r="H19" s="118">
        <f>H8+H10+H13+H16</f>
        <v>9767000</v>
      </c>
      <c r="I19" s="119"/>
      <c r="J19" s="118">
        <f>J8+J10+J13+J16</f>
        <v>9988000</v>
      </c>
      <c r="K19" s="119"/>
      <c r="L19" s="118">
        <f t="shared" si="0"/>
        <v>-221000</v>
      </c>
      <c r="M19" s="126"/>
    </row>
    <row r="20" spans="1:16" ht="22.5" customHeight="1">
      <c r="A20" s="49" t="s">
        <v>79</v>
      </c>
      <c r="B20" s="50"/>
      <c r="C20" s="50"/>
      <c r="D20" s="50"/>
      <c r="E20" s="50"/>
      <c r="F20" s="50"/>
      <c r="G20" s="50"/>
      <c r="H20" s="118"/>
      <c r="I20" s="119"/>
      <c r="J20" s="118"/>
      <c r="K20" s="119"/>
      <c r="L20" s="118" t="s">
        <v>147</v>
      </c>
      <c r="M20" s="126"/>
    </row>
    <row r="21" spans="1:16" ht="22.5" customHeight="1">
      <c r="A21" s="49" t="s">
        <v>80</v>
      </c>
      <c r="B21" s="50"/>
      <c r="C21" s="50"/>
      <c r="D21" s="50"/>
      <c r="E21" s="50"/>
      <c r="F21" s="50"/>
      <c r="G21" s="50"/>
      <c r="H21" s="111">
        <f>SUM(H22:I36)</f>
        <v>7822000</v>
      </c>
      <c r="I21" s="121"/>
      <c r="J21" s="111">
        <f>SUM(J22:K36)</f>
        <v>7590000</v>
      </c>
      <c r="K21" s="121"/>
      <c r="L21" s="111">
        <f t="shared" si="0"/>
        <v>232000</v>
      </c>
      <c r="M21" s="112"/>
    </row>
    <row r="22" spans="1:16" ht="22.5" customHeight="1">
      <c r="A22" s="49" t="s">
        <v>81</v>
      </c>
      <c r="B22" s="50"/>
      <c r="C22" s="50"/>
      <c r="D22" s="50"/>
      <c r="E22" s="50"/>
      <c r="F22" s="50"/>
      <c r="G22" s="50"/>
      <c r="H22" s="111">
        <v>2946000</v>
      </c>
      <c r="I22" s="121"/>
      <c r="J22" s="111">
        <v>3326000</v>
      </c>
      <c r="K22" s="121"/>
      <c r="L22" s="111">
        <f t="shared" si="0"/>
        <v>-380000</v>
      </c>
      <c r="M22" s="112"/>
    </row>
    <row r="23" spans="1:16" ht="24" customHeight="1">
      <c r="A23" s="49" t="s">
        <v>139</v>
      </c>
      <c r="B23" s="50"/>
      <c r="C23" s="50"/>
      <c r="D23" s="50"/>
      <c r="E23" s="50"/>
      <c r="F23" s="50"/>
      <c r="G23" s="50"/>
      <c r="H23" s="111">
        <v>1956000</v>
      </c>
      <c r="I23" s="121"/>
      <c r="J23" s="111">
        <v>0</v>
      </c>
      <c r="K23" s="121"/>
      <c r="L23" s="111">
        <f t="shared" si="0"/>
        <v>1956000</v>
      </c>
      <c r="M23" s="112"/>
    </row>
    <row r="24" spans="1:16" ht="24" customHeight="1">
      <c r="A24" s="49" t="s">
        <v>140</v>
      </c>
      <c r="B24" s="50"/>
      <c r="C24" s="50"/>
      <c r="D24" s="50"/>
      <c r="E24" s="50"/>
      <c r="F24" s="50"/>
      <c r="G24" s="50"/>
      <c r="H24" s="111">
        <v>215000</v>
      </c>
      <c r="I24" s="121"/>
      <c r="J24" s="111">
        <v>2098000</v>
      </c>
      <c r="K24" s="121"/>
      <c r="L24" s="111">
        <f t="shared" si="0"/>
        <v>-1883000</v>
      </c>
      <c r="M24" s="112"/>
    </row>
    <row r="25" spans="1:16" ht="24" customHeight="1">
      <c r="A25" s="49" t="s">
        <v>83</v>
      </c>
      <c r="B25" s="50"/>
      <c r="C25" s="50"/>
      <c r="D25" s="50"/>
      <c r="E25" s="50"/>
      <c r="F25" s="50"/>
      <c r="G25" s="50"/>
      <c r="H25" s="111">
        <v>936000</v>
      </c>
      <c r="I25" s="121"/>
      <c r="J25" s="111">
        <v>551000</v>
      </c>
      <c r="K25" s="121"/>
      <c r="L25" s="111">
        <f t="shared" si="0"/>
        <v>385000</v>
      </c>
      <c r="M25" s="112"/>
    </row>
    <row r="26" spans="1:16" ht="24" customHeight="1">
      <c r="A26" s="49" t="s">
        <v>84</v>
      </c>
      <c r="B26" s="50"/>
      <c r="C26" s="50"/>
      <c r="D26" s="50"/>
      <c r="E26" s="50"/>
      <c r="F26" s="50"/>
      <c r="G26" s="50"/>
      <c r="H26" s="111">
        <v>32000</v>
      </c>
      <c r="I26" s="121"/>
      <c r="J26" s="111">
        <v>32000</v>
      </c>
      <c r="K26" s="121"/>
      <c r="L26" s="111">
        <f t="shared" si="0"/>
        <v>0</v>
      </c>
      <c r="M26" s="112"/>
    </row>
    <row r="27" spans="1:16" ht="22.5" customHeight="1">
      <c r="A27" s="49" t="s">
        <v>85</v>
      </c>
      <c r="B27" s="50"/>
      <c r="C27" s="50"/>
      <c r="D27" s="50"/>
      <c r="E27" s="50"/>
      <c r="F27" s="50"/>
      <c r="G27" s="50"/>
      <c r="H27" s="111">
        <v>371000</v>
      </c>
      <c r="I27" s="121"/>
      <c r="J27" s="111">
        <v>371000</v>
      </c>
      <c r="K27" s="121"/>
      <c r="L27" s="111">
        <f t="shared" si="0"/>
        <v>0</v>
      </c>
      <c r="M27" s="112"/>
    </row>
    <row r="28" spans="1:16" ht="22.5" customHeight="1">
      <c r="A28" s="49" t="s">
        <v>86</v>
      </c>
      <c r="B28" s="50"/>
      <c r="C28" s="50"/>
      <c r="D28" s="50"/>
      <c r="E28" s="50"/>
      <c r="F28" s="50"/>
      <c r="G28" s="50"/>
      <c r="H28" s="111">
        <v>394000</v>
      </c>
      <c r="I28" s="121"/>
      <c r="J28" s="111">
        <v>290000</v>
      </c>
      <c r="K28" s="121"/>
      <c r="L28" s="111">
        <f t="shared" si="0"/>
        <v>104000</v>
      </c>
      <c r="M28" s="112"/>
    </row>
    <row r="29" spans="1:16" ht="22.5" customHeight="1">
      <c r="A29" s="49" t="s">
        <v>87</v>
      </c>
      <c r="B29" s="50"/>
      <c r="C29" s="50"/>
      <c r="D29" s="50"/>
      <c r="E29" s="50"/>
      <c r="F29" s="50"/>
      <c r="G29" s="50"/>
      <c r="H29" s="111">
        <v>20000</v>
      </c>
      <c r="I29" s="121"/>
      <c r="J29" s="111">
        <v>63000</v>
      </c>
      <c r="K29" s="121"/>
      <c r="L29" s="111">
        <f t="shared" si="0"/>
        <v>-43000</v>
      </c>
      <c r="M29" s="112"/>
    </row>
    <row r="30" spans="1:16" ht="22.5" customHeight="1">
      <c r="A30" s="49" t="s">
        <v>88</v>
      </c>
      <c r="B30" s="50"/>
      <c r="C30" s="50"/>
      <c r="D30" s="50"/>
      <c r="E30" s="50"/>
      <c r="F30" s="50"/>
      <c r="G30" s="50"/>
      <c r="H30" s="111">
        <v>120000</v>
      </c>
      <c r="I30" s="121"/>
      <c r="J30" s="111">
        <v>71000</v>
      </c>
      <c r="K30" s="121"/>
      <c r="L30" s="111">
        <f t="shared" si="0"/>
        <v>49000</v>
      </c>
      <c r="M30" s="112"/>
    </row>
    <row r="31" spans="1:16" ht="22.5" customHeight="1">
      <c r="A31" s="49" t="s">
        <v>89</v>
      </c>
      <c r="B31" s="50"/>
      <c r="C31" s="50"/>
      <c r="D31" s="50"/>
      <c r="E31" s="50"/>
      <c r="F31" s="50"/>
      <c r="G31" s="50"/>
      <c r="H31" s="111">
        <v>20000</v>
      </c>
      <c r="I31" s="121"/>
      <c r="J31" s="111">
        <v>16000</v>
      </c>
      <c r="K31" s="121"/>
      <c r="L31" s="111">
        <f t="shared" si="0"/>
        <v>4000</v>
      </c>
      <c r="M31" s="112"/>
    </row>
    <row r="32" spans="1:16" ht="22.5" customHeight="1">
      <c r="A32" s="49" t="s">
        <v>90</v>
      </c>
      <c r="B32" s="50"/>
      <c r="C32" s="50"/>
      <c r="D32" s="50"/>
      <c r="E32" s="50"/>
      <c r="F32" s="50"/>
      <c r="G32" s="50"/>
      <c r="H32" s="111">
        <v>60000</v>
      </c>
      <c r="I32" s="121"/>
      <c r="J32" s="111">
        <v>56000</v>
      </c>
      <c r="K32" s="121"/>
      <c r="L32" s="111">
        <f t="shared" si="0"/>
        <v>4000</v>
      </c>
      <c r="M32" s="112"/>
    </row>
    <row r="33" spans="1:13" ht="22.5" customHeight="1">
      <c r="A33" s="49" t="s">
        <v>92</v>
      </c>
      <c r="B33" s="50"/>
      <c r="C33" s="50"/>
      <c r="D33" s="50"/>
      <c r="E33" s="50"/>
      <c r="F33" s="50"/>
      <c r="G33" s="50"/>
      <c r="H33" s="111">
        <v>470000</v>
      </c>
      <c r="I33" s="121"/>
      <c r="J33" s="111">
        <v>421000</v>
      </c>
      <c r="K33" s="121"/>
      <c r="L33" s="111">
        <f t="shared" si="0"/>
        <v>49000</v>
      </c>
      <c r="M33" s="112"/>
    </row>
    <row r="34" spans="1:13" ht="22.5" customHeight="1">
      <c r="A34" s="49" t="s">
        <v>93</v>
      </c>
      <c r="B34" s="50"/>
      <c r="C34" s="50"/>
      <c r="D34" s="50"/>
      <c r="E34" s="50"/>
      <c r="F34" s="50"/>
      <c r="G34" s="50"/>
      <c r="H34" s="111">
        <v>46000</v>
      </c>
      <c r="I34" s="121"/>
      <c r="J34" s="111">
        <v>47000</v>
      </c>
      <c r="K34" s="121"/>
      <c r="L34" s="111">
        <f t="shared" si="0"/>
        <v>-1000</v>
      </c>
      <c r="M34" s="112"/>
    </row>
    <row r="35" spans="1:13" ht="22.5" customHeight="1">
      <c r="A35" s="49" t="s">
        <v>94</v>
      </c>
      <c r="B35" s="50"/>
      <c r="C35" s="50"/>
      <c r="D35" s="50"/>
      <c r="E35" s="50"/>
      <c r="F35" s="50"/>
      <c r="G35" s="50"/>
      <c r="H35" s="111">
        <v>48000</v>
      </c>
      <c r="I35" s="121"/>
      <c r="J35" s="111">
        <v>48000</v>
      </c>
      <c r="K35" s="121"/>
      <c r="L35" s="111">
        <f t="shared" si="0"/>
        <v>0</v>
      </c>
      <c r="M35" s="112"/>
    </row>
    <row r="36" spans="1:13" ht="22.5" customHeight="1">
      <c r="A36" s="59" t="s">
        <v>95</v>
      </c>
      <c r="B36" s="53"/>
      <c r="C36" s="53"/>
      <c r="D36" s="53"/>
      <c r="E36" s="53"/>
      <c r="F36" s="53"/>
      <c r="G36" s="53"/>
      <c r="H36" s="123">
        <v>188000</v>
      </c>
      <c r="I36" s="124"/>
      <c r="J36" s="123">
        <v>200000</v>
      </c>
      <c r="K36" s="124"/>
      <c r="L36" s="123">
        <f t="shared" si="0"/>
        <v>-12000</v>
      </c>
      <c r="M36" s="125"/>
    </row>
    <row r="37" spans="1:13" ht="22.5" customHeight="1">
      <c r="A37" s="49" t="s">
        <v>96</v>
      </c>
      <c r="B37" s="50"/>
      <c r="C37" s="50"/>
      <c r="D37" s="50"/>
      <c r="E37" s="50"/>
      <c r="F37" s="50"/>
      <c r="G37" s="50"/>
      <c r="H37" s="111">
        <f>SUM(H38:I55)</f>
        <v>1945000</v>
      </c>
      <c r="I37" s="121"/>
      <c r="J37" s="111">
        <f>SUM(J38:K55)</f>
        <v>2398000</v>
      </c>
      <c r="K37" s="121"/>
      <c r="L37" s="111">
        <f t="shared" si="0"/>
        <v>-453000</v>
      </c>
      <c r="M37" s="112"/>
    </row>
    <row r="38" spans="1:13" ht="22.5" customHeight="1">
      <c r="A38" s="49" t="s">
        <v>81</v>
      </c>
      <c r="B38" s="50"/>
      <c r="C38" s="50"/>
      <c r="D38" s="50"/>
      <c r="E38" s="50"/>
      <c r="F38" s="50"/>
      <c r="G38" s="50"/>
      <c r="H38" s="111">
        <v>417000</v>
      </c>
      <c r="I38" s="121"/>
      <c r="J38" s="111">
        <v>655000</v>
      </c>
      <c r="K38" s="121"/>
      <c r="L38" s="111">
        <f t="shared" si="0"/>
        <v>-238000</v>
      </c>
      <c r="M38" s="112"/>
    </row>
    <row r="39" spans="1:13" ht="22.5" customHeight="1">
      <c r="A39" s="49" t="s">
        <v>82</v>
      </c>
      <c r="B39" s="50"/>
      <c r="C39" s="50"/>
      <c r="D39" s="50"/>
      <c r="E39" s="50"/>
      <c r="F39" s="50"/>
      <c r="G39" s="50"/>
      <c r="H39" s="111">
        <v>277000</v>
      </c>
      <c r="I39" s="121"/>
      <c r="J39" s="111">
        <v>0</v>
      </c>
      <c r="K39" s="121"/>
      <c r="L39" s="111">
        <f t="shared" si="0"/>
        <v>277000</v>
      </c>
      <c r="M39" s="112"/>
    </row>
    <row r="40" spans="1:13" ht="18.75" customHeight="1">
      <c r="A40" s="49" t="s">
        <v>140</v>
      </c>
      <c r="B40" s="50"/>
      <c r="C40" s="50"/>
      <c r="D40" s="50"/>
      <c r="E40" s="50"/>
      <c r="F40" s="50"/>
      <c r="G40" s="50"/>
      <c r="H40" s="111">
        <v>30000</v>
      </c>
      <c r="I40" s="121"/>
      <c r="J40" s="111">
        <v>842000</v>
      </c>
      <c r="K40" s="121"/>
      <c r="L40" s="111">
        <f t="shared" si="0"/>
        <v>-812000</v>
      </c>
      <c r="M40" s="112"/>
    </row>
    <row r="41" spans="1:13" ht="18.75" customHeight="1">
      <c r="A41" s="49" t="s">
        <v>148</v>
      </c>
      <c r="B41" s="50"/>
      <c r="C41" s="50"/>
      <c r="D41" s="50"/>
      <c r="E41" s="50"/>
      <c r="F41" s="50"/>
      <c r="G41" s="50"/>
      <c r="H41" s="111">
        <v>128000</v>
      </c>
      <c r="I41" s="112"/>
      <c r="J41" s="111">
        <v>0</v>
      </c>
      <c r="K41" s="112"/>
      <c r="L41" s="111">
        <f t="shared" ref="L41" si="1">SUM(H41-J41)</f>
        <v>128000</v>
      </c>
      <c r="M41" s="112"/>
    </row>
    <row r="42" spans="1:13" ht="24" customHeight="1">
      <c r="A42" s="49" t="s">
        <v>83</v>
      </c>
      <c r="B42" s="50"/>
      <c r="C42" s="50"/>
      <c r="D42" s="50"/>
      <c r="E42" s="50"/>
      <c r="F42" s="50"/>
      <c r="G42" s="50"/>
      <c r="H42" s="111">
        <v>262000</v>
      </c>
      <c r="I42" s="121"/>
      <c r="J42" s="111">
        <v>159000</v>
      </c>
      <c r="K42" s="121"/>
      <c r="L42" s="111">
        <f t="shared" si="0"/>
        <v>103000</v>
      </c>
      <c r="M42" s="112"/>
    </row>
    <row r="43" spans="1:13" ht="18.75" customHeight="1">
      <c r="A43" s="49" t="s">
        <v>84</v>
      </c>
      <c r="B43" s="50"/>
      <c r="C43" s="50"/>
      <c r="D43" s="50"/>
      <c r="E43" s="50"/>
      <c r="F43" s="50"/>
      <c r="G43" s="50"/>
      <c r="H43" s="111">
        <v>109000</v>
      </c>
      <c r="I43" s="121"/>
      <c r="J43" s="111">
        <v>109000</v>
      </c>
      <c r="K43" s="121"/>
      <c r="L43" s="111">
        <f t="shared" si="0"/>
        <v>0</v>
      </c>
      <c r="M43" s="112"/>
    </row>
    <row r="44" spans="1:13" ht="18.75" customHeight="1">
      <c r="A44" s="49" t="s">
        <v>85</v>
      </c>
      <c r="B44" s="50"/>
      <c r="C44" s="50"/>
      <c r="D44" s="50"/>
      <c r="E44" s="50"/>
      <c r="F44" s="50"/>
      <c r="G44" s="50"/>
      <c r="H44" s="111">
        <v>231000</v>
      </c>
      <c r="I44" s="121"/>
      <c r="J44" s="111">
        <v>181000</v>
      </c>
      <c r="K44" s="121"/>
      <c r="L44" s="111">
        <f t="shared" si="0"/>
        <v>50000</v>
      </c>
      <c r="M44" s="112"/>
    </row>
    <row r="45" spans="1:13" ht="18.75" customHeight="1">
      <c r="A45" s="49" t="s">
        <v>86</v>
      </c>
      <c r="B45" s="50"/>
      <c r="C45" s="50"/>
      <c r="D45" s="50"/>
      <c r="E45" s="50"/>
      <c r="F45" s="50"/>
      <c r="G45" s="50"/>
      <c r="H45" s="111">
        <v>81000</v>
      </c>
      <c r="I45" s="121"/>
      <c r="J45" s="111">
        <v>81000</v>
      </c>
      <c r="K45" s="121"/>
      <c r="L45" s="111">
        <f t="shared" si="0"/>
        <v>0</v>
      </c>
      <c r="M45" s="112"/>
    </row>
    <row r="46" spans="1:13" ht="18.75" customHeight="1">
      <c r="A46" s="49" t="s">
        <v>87</v>
      </c>
      <c r="B46" s="50"/>
      <c r="C46" s="50"/>
      <c r="D46" s="50"/>
      <c r="E46" s="50"/>
      <c r="F46" s="50"/>
      <c r="G46" s="50"/>
      <c r="H46" s="111">
        <v>10000</v>
      </c>
      <c r="I46" s="121"/>
      <c r="J46" s="111">
        <v>17000</v>
      </c>
      <c r="K46" s="121"/>
      <c r="L46" s="111">
        <f t="shared" si="0"/>
        <v>-7000</v>
      </c>
      <c r="M46" s="112"/>
    </row>
    <row r="47" spans="1:13" ht="18.75" customHeight="1">
      <c r="A47" s="49" t="s">
        <v>88</v>
      </c>
      <c r="B47" s="50"/>
      <c r="C47" s="50"/>
      <c r="D47" s="50"/>
      <c r="E47" s="50"/>
      <c r="F47" s="50"/>
      <c r="G47" s="50"/>
      <c r="H47" s="111">
        <v>115000</v>
      </c>
      <c r="I47" s="121"/>
      <c r="J47" s="111">
        <v>25000</v>
      </c>
      <c r="K47" s="121"/>
      <c r="L47" s="111">
        <f t="shared" si="0"/>
        <v>90000</v>
      </c>
      <c r="M47" s="112"/>
    </row>
    <row r="48" spans="1:13" ht="18.75" customHeight="1">
      <c r="A48" s="49" t="s">
        <v>89</v>
      </c>
      <c r="B48" s="50"/>
      <c r="C48" s="50"/>
      <c r="D48" s="50"/>
      <c r="E48" s="50"/>
      <c r="F48" s="50"/>
      <c r="G48" s="50"/>
      <c r="H48" s="111">
        <v>20000</v>
      </c>
      <c r="I48" s="121"/>
      <c r="J48" s="111">
        <v>4000</v>
      </c>
      <c r="K48" s="121"/>
      <c r="L48" s="111">
        <f t="shared" si="0"/>
        <v>16000</v>
      </c>
      <c r="M48" s="112"/>
    </row>
    <row r="49" spans="1:13" ht="18.75" customHeight="1">
      <c r="A49" s="49" t="s">
        <v>90</v>
      </c>
      <c r="B49" s="50"/>
      <c r="C49" s="50"/>
      <c r="D49" s="50"/>
      <c r="E49" s="50"/>
      <c r="F49" s="50"/>
      <c r="G49" s="50"/>
      <c r="H49" s="111">
        <v>16000</v>
      </c>
      <c r="I49" s="121"/>
      <c r="J49" s="111">
        <v>16000</v>
      </c>
      <c r="K49" s="121"/>
      <c r="L49" s="111">
        <f t="shared" si="0"/>
        <v>0</v>
      </c>
      <c r="M49" s="112"/>
    </row>
    <row r="50" spans="1:13" ht="18.75" customHeight="1">
      <c r="A50" s="49" t="s">
        <v>91</v>
      </c>
      <c r="B50" s="50"/>
      <c r="C50" s="50"/>
      <c r="D50" s="50"/>
      <c r="E50" s="50"/>
      <c r="F50" s="50"/>
      <c r="G50" s="50"/>
      <c r="H50" s="111">
        <v>2000</v>
      </c>
      <c r="I50" s="121"/>
      <c r="J50" s="111">
        <v>2000</v>
      </c>
      <c r="K50" s="121"/>
      <c r="L50" s="111">
        <f t="shared" si="0"/>
        <v>0</v>
      </c>
      <c r="M50" s="112"/>
    </row>
    <row r="51" spans="1:13" ht="18.75" customHeight="1">
      <c r="A51" s="49" t="s">
        <v>92</v>
      </c>
      <c r="B51" s="50"/>
      <c r="C51" s="50"/>
      <c r="D51" s="50"/>
      <c r="E51" s="50"/>
      <c r="F51" s="50"/>
      <c r="G51" s="50"/>
      <c r="H51" s="111">
        <v>93000</v>
      </c>
      <c r="I51" s="121"/>
      <c r="J51" s="111">
        <v>153000</v>
      </c>
      <c r="K51" s="121"/>
      <c r="L51" s="111">
        <f t="shared" si="0"/>
        <v>-60000</v>
      </c>
      <c r="M51" s="112"/>
    </row>
    <row r="52" spans="1:13" ht="18.75" customHeight="1">
      <c r="A52" s="49" t="s">
        <v>93</v>
      </c>
      <c r="B52" s="50"/>
      <c r="C52" s="50"/>
      <c r="D52" s="50"/>
      <c r="E52" s="50"/>
      <c r="F52" s="50"/>
      <c r="G52" s="50"/>
      <c r="H52" s="111">
        <v>113000</v>
      </c>
      <c r="I52" s="121"/>
      <c r="J52" s="111">
        <v>113000</v>
      </c>
      <c r="K52" s="121"/>
      <c r="L52" s="111">
        <f t="shared" si="0"/>
        <v>0</v>
      </c>
      <c r="M52" s="112"/>
    </row>
    <row r="53" spans="1:13" ht="18.75" customHeight="1">
      <c r="A53" s="49" t="s">
        <v>98</v>
      </c>
      <c r="B53" s="50"/>
      <c r="C53" s="50"/>
      <c r="D53" s="50"/>
      <c r="E53" s="50"/>
      <c r="F53" s="50"/>
      <c r="G53" s="50"/>
      <c r="H53" s="111">
        <v>22000</v>
      </c>
      <c r="I53" s="121"/>
      <c r="J53" s="111">
        <v>22000</v>
      </c>
      <c r="K53" s="121"/>
      <c r="L53" s="111">
        <f t="shared" si="0"/>
        <v>0</v>
      </c>
      <c r="M53" s="112"/>
    </row>
    <row r="54" spans="1:13" ht="18.75" customHeight="1">
      <c r="A54" s="49" t="s">
        <v>97</v>
      </c>
      <c r="B54" s="50"/>
      <c r="C54" s="50"/>
      <c r="D54" s="50"/>
      <c r="E54" s="50"/>
      <c r="F54" s="50"/>
      <c r="G54" s="50"/>
      <c r="H54" s="111">
        <v>10000</v>
      </c>
      <c r="I54" s="121"/>
      <c r="J54" s="111">
        <v>10000</v>
      </c>
      <c r="K54" s="121"/>
      <c r="L54" s="111">
        <f t="shared" si="0"/>
        <v>0</v>
      </c>
      <c r="M54" s="112"/>
    </row>
    <row r="55" spans="1:13" ht="18.75" customHeight="1">
      <c r="A55" s="49" t="s">
        <v>99</v>
      </c>
      <c r="B55" s="50"/>
      <c r="C55" s="50"/>
      <c r="D55" s="50"/>
      <c r="E55" s="50"/>
      <c r="F55" s="50"/>
      <c r="G55" s="50"/>
      <c r="H55" s="111">
        <v>9000</v>
      </c>
      <c r="I55" s="121"/>
      <c r="J55" s="111">
        <v>9000</v>
      </c>
      <c r="K55" s="121"/>
      <c r="L55" s="111">
        <f t="shared" si="0"/>
        <v>0</v>
      </c>
      <c r="M55" s="112"/>
    </row>
    <row r="56" spans="1:13" ht="18.75" customHeight="1">
      <c r="A56" s="49" t="s">
        <v>100</v>
      </c>
      <c r="B56" s="50"/>
      <c r="C56" s="50"/>
      <c r="D56" s="50"/>
      <c r="E56" s="50"/>
      <c r="F56" s="50"/>
      <c r="G56" s="50"/>
      <c r="H56" s="114">
        <f>SUM(H37+H21)</f>
        <v>9767000</v>
      </c>
      <c r="I56" s="115"/>
      <c r="J56" s="114">
        <f>SUM(J37+J21)</f>
        <v>9988000</v>
      </c>
      <c r="K56" s="115"/>
      <c r="L56" s="116">
        <f t="shared" si="0"/>
        <v>-221000</v>
      </c>
      <c r="M56" s="116"/>
    </row>
    <row r="57" spans="1:13" ht="18.75" customHeight="1">
      <c r="A57" s="49" t="s">
        <v>101</v>
      </c>
      <c r="B57" s="50"/>
      <c r="C57" s="50"/>
      <c r="D57" s="50"/>
      <c r="E57" s="50"/>
      <c r="F57" s="50"/>
      <c r="G57" s="50"/>
      <c r="H57" s="114">
        <f>SUM(H19-H56)</f>
        <v>0</v>
      </c>
      <c r="I57" s="115"/>
      <c r="J57" s="114">
        <f>SUM(J19-J56)</f>
        <v>0</v>
      </c>
      <c r="K57" s="115"/>
      <c r="L57" s="116">
        <f t="shared" si="0"/>
        <v>0</v>
      </c>
      <c r="M57" s="116"/>
    </row>
    <row r="58" spans="1:13" ht="18.75" customHeight="1">
      <c r="A58" s="49" t="s">
        <v>102</v>
      </c>
      <c r="B58" s="50"/>
      <c r="C58" s="50"/>
      <c r="D58" s="50"/>
      <c r="E58" s="50"/>
      <c r="F58" s="50"/>
      <c r="G58" s="50"/>
      <c r="H58" s="120"/>
      <c r="I58" s="117"/>
      <c r="J58" s="120"/>
      <c r="K58" s="117"/>
      <c r="L58" s="111">
        <f t="shared" si="0"/>
        <v>0</v>
      </c>
      <c r="M58" s="112"/>
    </row>
    <row r="59" spans="1:13" ht="18.75" customHeight="1">
      <c r="A59" s="49" t="s">
        <v>103</v>
      </c>
      <c r="B59" s="50"/>
      <c r="C59" s="50"/>
      <c r="D59" s="50"/>
      <c r="E59" s="50"/>
      <c r="F59" s="50"/>
      <c r="G59" s="50"/>
      <c r="H59" s="111"/>
      <c r="I59" s="121"/>
      <c r="J59" s="111"/>
      <c r="K59" s="121"/>
      <c r="L59" s="111">
        <f t="shared" si="0"/>
        <v>0</v>
      </c>
      <c r="M59" s="112"/>
    </row>
    <row r="60" spans="1:13" ht="18.75" customHeight="1">
      <c r="A60" s="49" t="s">
        <v>122</v>
      </c>
      <c r="B60" s="50"/>
      <c r="C60" s="50"/>
      <c r="D60" s="50"/>
      <c r="E60" s="50"/>
      <c r="F60" s="50"/>
      <c r="G60" s="50"/>
      <c r="H60" s="111">
        <f>SUM(H61:I61)</f>
        <v>0</v>
      </c>
      <c r="I60" s="121"/>
      <c r="J60" s="111">
        <f>SUM(J61:K61)</f>
        <v>0</v>
      </c>
      <c r="K60" s="121"/>
      <c r="L60" s="111">
        <f t="shared" si="0"/>
        <v>0</v>
      </c>
      <c r="M60" s="112"/>
    </row>
    <row r="61" spans="1:13" ht="18.75" customHeight="1">
      <c r="A61" s="49" t="s">
        <v>123</v>
      </c>
      <c r="B61" s="50"/>
      <c r="C61" s="50"/>
      <c r="D61" s="50"/>
      <c r="E61" s="50"/>
      <c r="F61" s="50"/>
      <c r="G61" s="50"/>
      <c r="H61" s="111">
        <v>0</v>
      </c>
      <c r="I61" s="121"/>
      <c r="J61" s="111">
        <v>0</v>
      </c>
      <c r="K61" s="121"/>
      <c r="L61" s="111">
        <f t="shared" si="0"/>
        <v>0</v>
      </c>
      <c r="M61" s="112"/>
    </row>
    <row r="62" spans="1:13" ht="18.75" customHeight="1">
      <c r="A62" s="49" t="s">
        <v>104</v>
      </c>
      <c r="B62" s="50"/>
      <c r="C62" s="50"/>
      <c r="D62" s="50"/>
      <c r="E62" s="50"/>
      <c r="F62" s="50"/>
      <c r="G62" s="50"/>
      <c r="H62" s="114">
        <f>SUM(H61:I61)</f>
        <v>0</v>
      </c>
      <c r="I62" s="115"/>
      <c r="J62" s="114">
        <f>SUM(J61:K61)</f>
        <v>0</v>
      </c>
      <c r="K62" s="115"/>
      <c r="L62" s="116">
        <f t="shared" si="0"/>
        <v>0</v>
      </c>
      <c r="M62" s="116"/>
    </row>
    <row r="63" spans="1:13" ht="18.75" customHeight="1">
      <c r="A63" s="49" t="s">
        <v>105</v>
      </c>
      <c r="B63" s="50"/>
      <c r="C63" s="50"/>
      <c r="D63" s="50"/>
      <c r="E63" s="50"/>
      <c r="F63" s="50"/>
      <c r="G63" s="50"/>
      <c r="H63" s="118"/>
      <c r="I63" s="119"/>
      <c r="J63" s="118"/>
      <c r="K63" s="119"/>
      <c r="L63" s="111">
        <f t="shared" si="0"/>
        <v>0</v>
      </c>
      <c r="M63" s="112"/>
    </row>
    <row r="64" spans="1:13" ht="18.75" customHeight="1">
      <c r="A64" s="49" t="s">
        <v>106</v>
      </c>
      <c r="B64" s="50"/>
      <c r="C64" s="50"/>
      <c r="D64" s="50"/>
      <c r="E64" s="50"/>
      <c r="F64" s="50"/>
      <c r="G64" s="50"/>
      <c r="H64" s="111">
        <f>SUM(H65:I66)</f>
        <v>0</v>
      </c>
      <c r="I64" s="121"/>
      <c r="J64" s="111">
        <f>SUM(J65:K66)</f>
        <v>0</v>
      </c>
      <c r="K64" s="121"/>
      <c r="L64" s="111">
        <f t="shared" si="0"/>
        <v>0</v>
      </c>
      <c r="M64" s="112"/>
    </row>
    <row r="65" spans="1:16" ht="18.75" customHeight="1">
      <c r="A65" s="49" t="s">
        <v>127</v>
      </c>
      <c r="B65" s="50"/>
      <c r="C65" s="50"/>
      <c r="D65" s="50"/>
      <c r="E65" s="50"/>
      <c r="F65" s="50"/>
      <c r="G65" s="50"/>
      <c r="H65" s="111">
        <v>0</v>
      </c>
      <c r="I65" s="121"/>
      <c r="J65" s="111">
        <v>0</v>
      </c>
      <c r="K65" s="121"/>
      <c r="L65" s="111">
        <f t="shared" si="0"/>
        <v>0</v>
      </c>
      <c r="M65" s="112"/>
    </row>
    <row r="66" spans="1:16" ht="18.75" customHeight="1">
      <c r="A66" s="49" t="s">
        <v>107</v>
      </c>
      <c r="B66" s="50"/>
      <c r="C66" s="50"/>
      <c r="D66" s="50"/>
      <c r="E66" s="50"/>
      <c r="F66" s="50"/>
      <c r="G66" s="50"/>
      <c r="H66" s="111">
        <v>0</v>
      </c>
      <c r="I66" s="121"/>
      <c r="J66" s="111">
        <v>0</v>
      </c>
      <c r="K66" s="121"/>
      <c r="L66" s="111">
        <f t="shared" si="0"/>
        <v>0</v>
      </c>
      <c r="M66" s="112"/>
    </row>
    <row r="67" spans="1:16" ht="18.75" customHeight="1">
      <c r="A67" s="49" t="s">
        <v>108</v>
      </c>
      <c r="B67" s="50"/>
      <c r="C67" s="50"/>
      <c r="D67" s="50"/>
      <c r="E67" s="50"/>
      <c r="F67" s="50"/>
      <c r="G67" s="50"/>
      <c r="H67" s="114">
        <f>SUM(H65:I66)</f>
        <v>0</v>
      </c>
      <c r="I67" s="122"/>
      <c r="J67" s="114">
        <f>SUM(J65:K66)</f>
        <v>0</v>
      </c>
      <c r="K67" s="122"/>
      <c r="L67" s="116">
        <f t="shared" si="0"/>
        <v>0</v>
      </c>
      <c r="M67" s="116"/>
    </row>
    <row r="68" spans="1:16" ht="18.75" customHeight="1">
      <c r="A68" s="49" t="s">
        <v>109</v>
      </c>
      <c r="B68" s="50"/>
      <c r="C68" s="50"/>
      <c r="D68" s="50"/>
      <c r="E68" s="50"/>
      <c r="F68" s="50"/>
      <c r="G68" s="50"/>
      <c r="H68" s="114">
        <f>-H67</f>
        <v>0</v>
      </c>
      <c r="I68" s="115"/>
      <c r="J68" s="114">
        <f>-J67</f>
        <v>0</v>
      </c>
      <c r="K68" s="115"/>
      <c r="L68" s="116">
        <f t="shared" si="0"/>
        <v>0</v>
      </c>
      <c r="M68" s="116"/>
    </row>
    <row r="69" spans="1:16" ht="18.75" customHeight="1">
      <c r="A69" s="49" t="s">
        <v>110</v>
      </c>
      <c r="B69" s="50"/>
      <c r="C69" s="50"/>
      <c r="D69" s="50"/>
      <c r="E69" s="50"/>
      <c r="F69" s="50"/>
      <c r="G69" s="50"/>
      <c r="H69" s="120"/>
      <c r="I69" s="117"/>
      <c r="J69" s="120"/>
      <c r="K69" s="117"/>
      <c r="L69" s="111" t="s">
        <v>147</v>
      </c>
      <c r="M69" s="112"/>
    </row>
    <row r="70" spans="1:16" ht="18.75" customHeight="1">
      <c r="A70" s="49" t="s">
        <v>111</v>
      </c>
      <c r="B70" s="50"/>
      <c r="C70" s="50"/>
      <c r="D70" s="50"/>
      <c r="E70" s="50"/>
      <c r="F70" s="50"/>
      <c r="G70" s="50"/>
      <c r="H70" s="111"/>
      <c r="I70" s="121"/>
      <c r="J70" s="111"/>
      <c r="K70" s="121"/>
      <c r="L70" s="111" t="s">
        <v>147</v>
      </c>
      <c r="M70" s="112"/>
    </row>
    <row r="71" spans="1:16" ht="18.75" customHeight="1">
      <c r="A71" s="49" t="s">
        <v>112</v>
      </c>
      <c r="B71" s="50"/>
      <c r="C71" s="50"/>
      <c r="D71" s="50"/>
      <c r="E71" s="50"/>
      <c r="F71" s="50"/>
      <c r="G71" s="50"/>
      <c r="H71" s="114">
        <v>0</v>
      </c>
      <c r="I71" s="115"/>
      <c r="J71" s="114">
        <v>0</v>
      </c>
      <c r="K71" s="115"/>
      <c r="L71" s="116">
        <f t="shared" si="0"/>
        <v>0</v>
      </c>
      <c r="M71" s="116"/>
    </row>
    <row r="72" spans="1:16" ht="18.75" customHeight="1">
      <c r="A72" s="49" t="s">
        <v>113</v>
      </c>
      <c r="B72" s="50"/>
      <c r="C72" s="50"/>
      <c r="D72" s="50"/>
      <c r="E72" s="50"/>
      <c r="F72" s="50"/>
      <c r="G72" s="50"/>
      <c r="H72" s="118"/>
      <c r="I72" s="119"/>
      <c r="J72" s="118"/>
      <c r="K72" s="119"/>
      <c r="L72" s="116">
        <f t="shared" si="0"/>
        <v>0</v>
      </c>
      <c r="M72" s="116"/>
    </row>
    <row r="73" spans="1:16" ht="18.75" customHeight="1">
      <c r="A73" s="49" t="s">
        <v>114</v>
      </c>
      <c r="B73" s="50"/>
      <c r="C73" s="50"/>
      <c r="D73" s="50"/>
      <c r="E73" s="50"/>
      <c r="F73" s="50"/>
      <c r="G73" s="50"/>
      <c r="H73" s="114">
        <v>0</v>
      </c>
      <c r="I73" s="115"/>
      <c r="J73" s="114">
        <v>0</v>
      </c>
      <c r="K73" s="115"/>
      <c r="L73" s="116">
        <f t="shared" ref="L73:L76" si="2">SUM(H73-J73)</f>
        <v>0</v>
      </c>
      <c r="M73" s="116"/>
    </row>
    <row r="74" spans="1:16" ht="18.75" customHeight="1">
      <c r="A74" s="49" t="s">
        <v>115</v>
      </c>
      <c r="B74" s="50"/>
      <c r="C74" s="50"/>
      <c r="D74" s="50"/>
      <c r="E74" s="50"/>
      <c r="F74" s="50"/>
      <c r="G74" s="50"/>
      <c r="H74" s="114">
        <v>0</v>
      </c>
      <c r="I74" s="115"/>
      <c r="J74" s="114">
        <v>0</v>
      </c>
      <c r="K74" s="115"/>
      <c r="L74" s="116">
        <f t="shared" si="2"/>
        <v>0</v>
      </c>
      <c r="M74" s="116"/>
    </row>
    <row r="75" spans="1:16" ht="18.75" customHeight="1">
      <c r="A75" s="49" t="s">
        <v>116</v>
      </c>
      <c r="B75" s="50"/>
      <c r="C75" s="50"/>
      <c r="D75" s="50"/>
      <c r="E75" s="50"/>
      <c r="F75" s="50"/>
      <c r="G75" s="50"/>
      <c r="H75" s="114">
        <f>H57+H68+H62</f>
        <v>0</v>
      </c>
      <c r="I75" s="115"/>
      <c r="J75" s="114">
        <f>J57+J68+J62</f>
        <v>0</v>
      </c>
      <c r="K75" s="115"/>
      <c r="L75" s="116">
        <f t="shared" si="2"/>
        <v>0</v>
      </c>
      <c r="M75" s="116"/>
    </row>
    <row r="76" spans="1:16" ht="18.75" customHeight="1">
      <c r="A76" s="49" t="s">
        <v>117</v>
      </c>
      <c r="B76" s="50"/>
      <c r="C76" s="50"/>
      <c r="D76" s="50"/>
      <c r="E76" s="50"/>
      <c r="F76" s="50"/>
      <c r="G76" s="50"/>
      <c r="H76" s="98">
        <v>8672483</v>
      </c>
      <c r="I76" s="96"/>
      <c r="J76" s="98">
        <v>8014602</v>
      </c>
      <c r="K76" s="96"/>
      <c r="L76" s="116">
        <f t="shared" si="2"/>
        <v>657881</v>
      </c>
      <c r="M76" s="116"/>
    </row>
    <row r="77" spans="1:16" ht="18.75" customHeight="1">
      <c r="A77" s="59" t="s">
        <v>118</v>
      </c>
      <c r="B77" s="53"/>
      <c r="C77" s="53"/>
      <c r="D77" s="53"/>
      <c r="E77" s="53"/>
      <c r="F77" s="53"/>
      <c r="G77" s="113"/>
      <c r="H77" s="114">
        <f>SUM(H75:I76)</f>
        <v>8672483</v>
      </c>
      <c r="I77" s="115"/>
      <c r="J77" s="114">
        <f>SUM(J75:K76)</f>
        <v>8014602</v>
      </c>
      <c r="K77" s="115"/>
      <c r="L77" s="116">
        <f>H77-J77</f>
        <v>657881</v>
      </c>
      <c r="M77" s="116"/>
    </row>
    <row r="78" spans="1:16" ht="18.75" customHeight="1">
      <c r="A78" s="58" t="s">
        <v>60</v>
      </c>
      <c r="B78" s="58"/>
      <c r="C78" s="58"/>
      <c r="D78" s="58"/>
      <c r="E78" s="58"/>
      <c r="F78" s="58"/>
      <c r="G78" s="58"/>
      <c r="H78" s="117"/>
      <c r="I78" s="117"/>
      <c r="J78" s="117"/>
      <c r="K78" s="117"/>
      <c r="L78" s="117"/>
      <c r="M78" s="117"/>
    </row>
    <row r="79" spans="1:16" ht="18.75" customHeight="1">
      <c r="O79" s="5"/>
      <c r="P79" s="5"/>
    </row>
    <row r="80" spans="1:16" ht="18.75" customHeight="1">
      <c r="O80" s="5"/>
      <c r="P80" s="5"/>
    </row>
    <row r="81" spans="15:16" ht="18.75" customHeight="1">
      <c r="O81" s="6"/>
      <c r="P81" s="6"/>
    </row>
  </sheetData>
  <mergeCells count="300">
    <mergeCell ref="A49:G49"/>
    <mergeCell ref="H49:I49"/>
    <mergeCell ref="J49:K49"/>
    <mergeCell ref="L49:M49"/>
    <mergeCell ref="A52:G52"/>
    <mergeCell ref="H52:I52"/>
    <mergeCell ref="J52:K52"/>
    <mergeCell ref="L52:M52"/>
    <mergeCell ref="A40:G40"/>
    <mergeCell ref="H40:I40"/>
    <mergeCell ref="J40:K40"/>
    <mergeCell ref="L40:M40"/>
    <mergeCell ref="A44:G44"/>
    <mergeCell ref="H44:I44"/>
    <mergeCell ref="J44:K44"/>
    <mergeCell ref="L44:M44"/>
    <mergeCell ref="A45:G45"/>
    <mergeCell ref="H45:I45"/>
    <mergeCell ref="J45:K45"/>
    <mergeCell ref="L45:M45"/>
    <mergeCell ref="A42:G42"/>
    <mergeCell ref="H42:I42"/>
    <mergeCell ref="J42:K42"/>
    <mergeCell ref="L42:M42"/>
    <mergeCell ref="A1:M2"/>
    <mergeCell ref="A3:M3"/>
    <mergeCell ref="A4:G4"/>
    <mergeCell ref="H4:M4"/>
    <mergeCell ref="A5:G5"/>
    <mergeCell ref="H5:I5"/>
    <mergeCell ref="J5:K5"/>
    <mergeCell ref="L5:M5"/>
    <mergeCell ref="A8:G8"/>
    <mergeCell ref="H8:I8"/>
    <mergeCell ref="J8:K8"/>
    <mergeCell ref="L8:M8"/>
    <mergeCell ref="A9:G9"/>
    <mergeCell ref="H9:I9"/>
    <mergeCell ref="J9:K9"/>
    <mergeCell ref="L9:M9"/>
    <mergeCell ref="A6:G6"/>
    <mergeCell ref="H6:I6"/>
    <mergeCell ref="J6:K6"/>
    <mergeCell ref="L6:M6"/>
    <mergeCell ref="A7:G7"/>
    <mergeCell ref="H7:I7"/>
    <mergeCell ref="J7:K7"/>
    <mergeCell ref="L7:M7"/>
    <mergeCell ref="A13:G13"/>
    <mergeCell ref="H13:I13"/>
    <mergeCell ref="J13:K13"/>
    <mergeCell ref="L13:M13"/>
    <mergeCell ref="A10:G10"/>
    <mergeCell ref="H10:I10"/>
    <mergeCell ref="J10:K10"/>
    <mergeCell ref="L10:M10"/>
    <mergeCell ref="A11:G11"/>
    <mergeCell ref="H11:I11"/>
    <mergeCell ref="J11:K11"/>
    <mergeCell ref="L11:M11"/>
    <mergeCell ref="A12:G12"/>
    <mergeCell ref="H12:I12"/>
    <mergeCell ref="J12:K12"/>
    <mergeCell ref="L12:M12"/>
    <mergeCell ref="A16:G16"/>
    <mergeCell ref="H16:I16"/>
    <mergeCell ref="J16:K16"/>
    <mergeCell ref="L16:M16"/>
    <mergeCell ref="A14:G14"/>
    <mergeCell ref="H14:I14"/>
    <mergeCell ref="J14:K14"/>
    <mergeCell ref="L14:M14"/>
    <mergeCell ref="A15:G15"/>
    <mergeCell ref="H15:I15"/>
    <mergeCell ref="J15:K15"/>
    <mergeCell ref="L15:M15"/>
    <mergeCell ref="A19:G19"/>
    <mergeCell ref="H19:I19"/>
    <mergeCell ref="J19:K19"/>
    <mergeCell ref="L19:M19"/>
    <mergeCell ref="A20:G20"/>
    <mergeCell ref="H20:I20"/>
    <mergeCell ref="J20:K20"/>
    <mergeCell ref="L20:M20"/>
    <mergeCell ref="A17:G17"/>
    <mergeCell ref="H17:I17"/>
    <mergeCell ref="J17:K17"/>
    <mergeCell ref="L17:M17"/>
    <mergeCell ref="A18:G18"/>
    <mergeCell ref="H18:I18"/>
    <mergeCell ref="J18:K18"/>
    <mergeCell ref="L18:M18"/>
    <mergeCell ref="A23:G23"/>
    <mergeCell ref="H23:I23"/>
    <mergeCell ref="J23:K23"/>
    <mergeCell ref="L23:M23"/>
    <mergeCell ref="A25:G25"/>
    <mergeCell ref="H25:I25"/>
    <mergeCell ref="J25:K25"/>
    <mergeCell ref="L25:M25"/>
    <mergeCell ref="A21:G21"/>
    <mergeCell ref="H21:I21"/>
    <mergeCell ref="J21:K21"/>
    <mergeCell ref="L21:M21"/>
    <mergeCell ref="A22:G22"/>
    <mergeCell ref="H22:I22"/>
    <mergeCell ref="J22:K22"/>
    <mergeCell ref="L22:M22"/>
    <mergeCell ref="A24:G24"/>
    <mergeCell ref="H24:I24"/>
    <mergeCell ref="J24:K24"/>
    <mergeCell ref="L24:M24"/>
    <mergeCell ref="A28:G28"/>
    <mergeCell ref="H28:I28"/>
    <mergeCell ref="J28:K28"/>
    <mergeCell ref="L28:M28"/>
    <mergeCell ref="A29:G29"/>
    <mergeCell ref="H29:I29"/>
    <mergeCell ref="J29:K29"/>
    <mergeCell ref="L29:M29"/>
    <mergeCell ref="A26:G26"/>
    <mergeCell ref="H26:I26"/>
    <mergeCell ref="J26:K26"/>
    <mergeCell ref="L26:M26"/>
    <mergeCell ref="A27:G27"/>
    <mergeCell ref="H27:I27"/>
    <mergeCell ref="J27:K27"/>
    <mergeCell ref="L27:M27"/>
    <mergeCell ref="A32:G32"/>
    <mergeCell ref="H32:I32"/>
    <mergeCell ref="J32:K32"/>
    <mergeCell ref="L32:M32"/>
    <mergeCell ref="A30:G30"/>
    <mergeCell ref="H30:I30"/>
    <mergeCell ref="J30:K30"/>
    <mergeCell ref="L30:M30"/>
    <mergeCell ref="A31:G31"/>
    <mergeCell ref="H31:I31"/>
    <mergeCell ref="J31:K31"/>
    <mergeCell ref="L31:M31"/>
    <mergeCell ref="A35:G35"/>
    <mergeCell ref="H35:I35"/>
    <mergeCell ref="J35:K35"/>
    <mergeCell ref="L35:M35"/>
    <mergeCell ref="A36:G36"/>
    <mergeCell ref="H36:I36"/>
    <mergeCell ref="J36:K36"/>
    <mergeCell ref="L36:M36"/>
    <mergeCell ref="A33:G33"/>
    <mergeCell ref="H33:I33"/>
    <mergeCell ref="J33:K33"/>
    <mergeCell ref="L33:M33"/>
    <mergeCell ref="A34:G34"/>
    <mergeCell ref="H34:I34"/>
    <mergeCell ref="J34:K34"/>
    <mergeCell ref="L34:M34"/>
    <mergeCell ref="A38:G38"/>
    <mergeCell ref="H38:I38"/>
    <mergeCell ref="J38:K38"/>
    <mergeCell ref="L38:M38"/>
    <mergeCell ref="A39:G39"/>
    <mergeCell ref="H39:I39"/>
    <mergeCell ref="J39:K39"/>
    <mergeCell ref="L39:M39"/>
    <mergeCell ref="A37:G37"/>
    <mergeCell ref="H37:I37"/>
    <mergeCell ref="J37:K37"/>
    <mergeCell ref="L37:M37"/>
    <mergeCell ref="A43:G43"/>
    <mergeCell ref="H43:I43"/>
    <mergeCell ref="J43:K43"/>
    <mergeCell ref="L43:M43"/>
    <mergeCell ref="A48:G48"/>
    <mergeCell ref="H48:I48"/>
    <mergeCell ref="J48:K48"/>
    <mergeCell ref="L48:M48"/>
    <mergeCell ref="A46:G46"/>
    <mergeCell ref="H46:I46"/>
    <mergeCell ref="J46:K46"/>
    <mergeCell ref="L46:M46"/>
    <mergeCell ref="A47:G47"/>
    <mergeCell ref="H47:I47"/>
    <mergeCell ref="J47:K47"/>
    <mergeCell ref="L47:M47"/>
    <mergeCell ref="A50:G50"/>
    <mergeCell ref="H50:I50"/>
    <mergeCell ref="J50:K50"/>
    <mergeCell ref="L50:M50"/>
    <mergeCell ref="A51:G51"/>
    <mergeCell ref="H51:I51"/>
    <mergeCell ref="J51:K51"/>
    <mergeCell ref="L51:M51"/>
    <mergeCell ref="A55:G55"/>
    <mergeCell ref="H55:I55"/>
    <mergeCell ref="J55:K55"/>
    <mergeCell ref="L55:M55"/>
    <mergeCell ref="A56:G56"/>
    <mergeCell ref="H56:I56"/>
    <mergeCell ref="J56:K56"/>
    <mergeCell ref="L56:M56"/>
    <mergeCell ref="A53:G53"/>
    <mergeCell ref="H53:I53"/>
    <mergeCell ref="J53:K53"/>
    <mergeCell ref="L53:M53"/>
    <mergeCell ref="A54:G54"/>
    <mergeCell ref="H54:I54"/>
    <mergeCell ref="J54:K54"/>
    <mergeCell ref="L54:M54"/>
    <mergeCell ref="A59:G59"/>
    <mergeCell ref="H59:I59"/>
    <mergeCell ref="J59:K59"/>
    <mergeCell ref="L59:M59"/>
    <mergeCell ref="A62:G62"/>
    <mergeCell ref="H62:I62"/>
    <mergeCell ref="J62:K62"/>
    <mergeCell ref="L62:M62"/>
    <mergeCell ref="A57:G57"/>
    <mergeCell ref="H57:I57"/>
    <mergeCell ref="J57:K57"/>
    <mergeCell ref="L57:M57"/>
    <mergeCell ref="A58:G58"/>
    <mergeCell ref="H58:I58"/>
    <mergeCell ref="J58:K58"/>
    <mergeCell ref="L58:M58"/>
    <mergeCell ref="A60:G60"/>
    <mergeCell ref="H60:I60"/>
    <mergeCell ref="J60:K60"/>
    <mergeCell ref="L60:M60"/>
    <mergeCell ref="A61:G61"/>
    <mergeCell ref="H61:I61"/>
    <mergeCell ref="J61:K61"/>
    <mergeCell ref="L61:M61"/>
    <mergeCell ref="A65:G65"/>
    <mergeCell ref="H65:I65"/>
    <mergeCell ref="J65:K65"/>
    <mergeCell ref="L65:M65"/>
    <mergeCell ref="A66:G66"/>
    <mergeCell ref="H66:I66"/>
    <mergeCell ref="J66:K66"/>
    <mergeCell ref="L66:M66"/>
    <mergeCell ref="A63:G63"/>
    <mergeCell ref="H63:I63"/>
    <mergeCell ref="J63:K63"/>
    <mergeCell ref="L63:M63"/>
    <mergeCell ref="A64:G64"/>
    <mergeCell ref="H64:I64"/>
    <mergeCell ref="J64:K64"/>
    <mergeCell ref="L64:M64"/>
    <mergeCell ref="A69:G69"/>
    <mergeCell ref="H69:I69"/>
    <mergeCell ref="J69:K69"/>
    <mergeCell ref="L69:M69"/>
    <mergeCell ref="A70:G70"/>
    <mergeCell ref="H70:I70"/>
    <mergeCell ref="J70:K70"/>
    <mergeCell ref="L70:M70"/>
    <mergeCell ref="A67:G67"/>
    <mergeCell ref="H67:I67"/>
    <mergeCell ref="J67:K67"/>
    <mergeCell ref="L67:M67"/>
    <mergeCell ref="A68:G68"/>
    <mergeCell ref="H68:I68"/>
    <mergeCell ref="J68:K68"/>
    <mergeCell ref="L68:M68"/>
    <mergeCell ref="A74:G74"/>
    <mergeCell ref="H74:I74"/>
    <mergeCell ref="J74:K74"/>
    <mergeCell ref="L74:M74"/>
    <mergeCell ref="A71:G71"/>
    <mergeCell ref="H71:I71"/>
    <mergeCell ref="J71:K71"/>
    <mergeCell ref="L71:M71"/>
    <mergeCell ref="A72:G72"/>
    <mergeCell ref="H72:I72"/>
    <mergeCell ref="J72:K72"/>
    <mergeCell ref="L72:M72"/>
    <mergeCell ref="A41:G41"/>
    <mergeCell ref="H41:I41"/>
    <mergeCell ref="J41:K41"/>
    <mergeCell ref="L41:M41"/>
    <mergeCell ref="A77:G77"/>
    <mergeCell ref="H77:I77"/>
    <mergeCell ref="J77:K77"/>
    <mergeCell ref="L77:M77"/>
    <mergeCell ref="A78:G78"/>
    <mergeCell ref="H78:I78"/>
    <mergeCell ref="J78:K78"/>
    <mergeCell ref="L78:M78"/>
    <mergeCell ref="A75:G75"/>
    <mergeCell ref="H75:I75"/>
    <mergeCell ref="J75:K75"/>
    <mergeCell ref="L75:M75"/>
    <mergeCell ref="A76:G76"/>
    <mergeCell ref="H76:I76"/>
    <mergeCell ref="J76:K76"/>
    <mergeCell ref="L76:M76"/>
    <mergeCell ref="A73:G73"/>
    <mergeCell ref="H73:I73"/>
    <mergeCell ref="J73:K73"/>
    <mergeCell ref="L73:M73"/>
  </mergeCells>
  <phoneticPr fontId="1"/>
  <pageMargins left="0.51181102362204722" right="0.31496062992125984" top="0.59055118110236227" bottom="0.59055118110236227" header="0.31496062992125984" footer="0.31496062992125984"/>
  <pageSetup paperSize="9" orientation="portrait" r:id="rId1"/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損益予算書</vt:lpstr>
      <vt:lpstr>損益予算書内訳</vt:lpstr>
      <vt:lpstr>資金収支予算</vt:lpstr>
      <vt:lpstr>資金収支予算!Print_Area</vt:lpstr>
      <vt:lpstr>損益予算書!Print_Area</vt:lpstr>
      <vt:lpstr>損益予算書内訳!Print_Area</vt:lpstr>
      <vt:lpstr>資金収支予算!Print_Titles</vt:lpstr>
      <vt:lpstr>損益予算書!Print_Titles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user01</cp:lastModifiedBy>
  <cp:lastPrinted>2023-05-09T07:15:07Z</cp:lastPrinted>
  <dcterms:created xsi:type="dcterms:W3CDTF">2016-01-26T05:01:41Z</dcterms:created>
  <dcterms:modified xsi:type="dcterms:W3CDTF">2023-06-01T07:55:53Z</dcterms:modified>
</cp:coreProperties>
</file>